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filterPrivacy="1" defaultThemeVersion="124226"/>
  <bookViews>
    <workbookView xWindow="0" yWindow="0" windowWidth="12000" windowHeight="5010" firstSheet="3" activeTab="5"/>
  </bookViews>
  <sheets>
    <sheet name="Introdução" sheetId="10" r:id="rId1"/>
    <sheet name="Fatores de ponderação" sheetId="11" r:id="rId2"/>
    <sheet name="Autores" sheetId="12" r:id="rId3"/>
    <sheet name="Inserção de DADOS" sheetId="6" r:id="rId4"/>
    <sheet name="Emitir Pehhora" sheetId="9" r:id="rId5"/>
    <sheet name="Emitir laudo" sheetId="4" r:id="rId6"/>
    <sheet name="CAPA" sheetId="13" r:id="rId7"/>
  </sheets>
  <externalReferences>
    <externalReference r:id="rId8"/>
  </externalReferences>
  <definedNames>
    <definedName name="Lista" localSheetId="2">OFFSET(#REF!,0,0,COUNTA(#REF!),1)</definedName>
    <definedName name="Lista">OFFSET(#REF!,0,0,COUNTA(#REF!),1)</definedName>
  </definedNames>
  <calcPr calcId="162913"/>
</workbook>
</file>

<file path=xl/calcChain.xml><?xml version="1.0" encoding="utf-8"?>
<calcChain xmlns="http://schemas.openxmlformats.org/spreadsheetml/2006/main">
  <c r="E145" i="4" l="1"/>
  <c r="C18" i="9"/>
  <c r="B25" i="13"/>
  <c r="J116" i="4"/>
  <c r="I116" i="4"/>
  <c r="H116" i="4"/>
  <c r="G116" i="4"/>
  <c r="B40" i="4"/>
  <c r="B26" i="13" l="1"/>
  <c r="B21" i="4"/>
  <c r="B27" i="13" l="1"/>
  <c r="B29" i="13"/>
  <c r="B36" i="13"/>
  <c r="B23" i="9"/>
  <c r="B56" i="4"/>
  <c r="G92" i="6"/>
  <c r="G91" i="6"/>
  <c r="G90" i="6"/>
  <c r="G89" i="6"/>
  <c r="G88" i="6"/>
  <c r="B34" i="13"/>
  <c r="D174" i="4" l="1"/>
  <c r="D172" i="4"/>
  <c r="E144" i="4" l="1"/>
  <c r="E143" i="4"/>
  <c r="J130" i="4" l="1"/>
  <c r="I130" i="4"/>
  <c r="H130" i="4"/>
  <c r="G130" i="4"/>
  <c r="F130" i="4"/>
  <c r="J129" i="4"/>
  <c r="I129" i="4"/>
  <c r="H129" i="4"/>
  <c r="G129" i="4"/>
  <c r="F129" i="4"/>
  <c r="J128" i="4"/>
  <c r="I128" i="4"/>
  <c r="H128" i="4"/>
  <c r="G128" i="4"/>
  <c r="F128" i="4"/>
  <c r="J127" i="4"/>
  <c r="I127" i="4"/>
  <c r="H127" i="4"/>
  <c r="G127" i="4"/>
  <c r="F127" i="4"/>
  <c r="J126" i="4"/>
  <c r="I126" i="4"/>
  <c r="H126" i="4"/>
  <c r="G126" i="4"/>
  <c r="F126" i="4"/>
  <c r="J125" i="4"/>
  <c r="I125" i="4"/>
  <c r="H125" i="4"/>
  <c r="G125" i="4"/>
  <c r="F125" i="4"/>
  <c r="J124" i="4"/>
  <c r="I124" i="4"/>
  <c r="H124" i="4"/>
  <c r="G124" i="4"/>
  <c r="F124" i="4"/>
  <c r="J123" i="4"/>
  <c r="I123" i="4"/>
  <c r="H123" i="4"/>
  <c r="G123" i="4"/>
  <c r="F123" i="4"/>
  <c r="J122" i="4"/>
  <c r="I122" i="4"/>
  <c r="H122" i="4"/>
  <c r="G122" i="4"/>
  <c r="F122" i="4"/>
  <c r="J121" i="4"/>
  <c r="I121" i="4"/>
  <c r="H121" i="4"/>
  <c r="G121" i="4"/>
  <c r="F121" i="4"/>
  <c r="J120" i="4"/>
  <c r="I120" i="4"/>
  <c r="H120" i="4"/>
  <c r="G120" i="4"/>
  <c r="F120" i="4"/>
  <c r="J118" i="4"/>
  <c r="I118" i="4"/>
  <c r="H118" i="4"/>
  <c r="G118" i="4"/>
  <c r="F118" i="4"/>
  <c r="J117" i="4"/>
  <c r="J131" i="4" s="1"/>
  <c r="I117" i="4"/>
  <c r="I131" i="4" s="1"/>
  <c r="H117" i="4"/>
  <c r="H131" i="4" s="1"/>
  <c r="G117" i="4"/>
  <c r="G131" i="4" s="1"/>
  <c r="F117" i="4"/>
  <c r="F116" i="4"/>
  <c r="D112" i="4"/>
  <c r="D111" i="4"/>
  <c r="D110" i="4"/>
  <c r="D109" i="4"/>
  <c r="D108" i="4"/>
  <c r="F131" i="4" l="1"/>
  <c r="G104" i="4"/>
  <c r="F104" i="4"/>
  <c r="D104" i="4"/>
  <c r="G103" i="4"/>
  <c r="F103" i="4"/>
  <c r="D103" i="4"/>
  <c r="G102" i="4"/>
  <c r="F102" i="4"/>
  <c r="D102" i="4"/>
  <c r="G101" i="4"/>
  <c r="F101" i="4"/>
  <c r="D101" i="4"/>
  <c r="G100" i="4"/>
  <c r="F100" i="4"/>
  <c r="D100" i="4"/>
  <c r="E97" i="4"/>
  <c r="E96" i="4"/>
  <c r="E95" i="4"/>
  <c r="G56" i="4"/>
  <c r="E52" i="4"/>
  <c r="E51" i="4"/>
  <c r="E50" i="4"/>
  <c r="B35" i="4"/>
  <c r="B30" i="4"/>
  <c r="B11" i="4"/>
  <c r="D9" i="4"/>
  <c r="E3" i="4"/>
  <c r="E2" i="4"/>
  <c r="E1" i="4"/>
  <c r="D154" i="4" l="1"/>
  <c r="H100" i="4"/>
  <c r="F154" i="4"/>
  <c r="H102" i="4"/>
  <c r="H154" i="4"/>
  <c r="H104" i="4"/>
  <c r="E154" i="4"/>
  <c r="H101" i="4"/>
  <c r="G154" i="4"/>
  <c r="H103" i="4"/>
  <c r="D37" i="9"/>
  <c r="D34" i="9"/>
  <c r="D32" i="9"/>
  <c r="B12" i="9"/>
  <c r="D10" i="9"/>
  <c r="D4" i="9"/>
  <c r="D3" i="9"/>
  <c r="D2" i="9"/>
  <c r="H128" i="6" l="1"/>
  <c r="I119" i="6" l="1"/>
  <c r="H119" i="6"/>
  <c r="G119" i="6"/>
  <c r="F119" i="6"/>
  <c r="E119" i="6"/>
  <c r="F132" i="4"/>
  <c r="F133" i="4" s="1"/>
  <c r="G135" i="4" s="1"/>
  <c r="H132" i="4"/>
  <c r="H133" i="4"/>
  <c r="G132" i="4"/>
  <c r="G133" i="4"/>
  <c r="J132" i="4"/>
  <c r="J133" i="4" s="1"/>
  <c r="I132" i="4"/>
  <c r="I133" i="4" s="1"/>
  <c r="H137" i="4"/>
  <c r="G138" i="4" l="1"/>
  <c r="G139" i="4" l="1"/>
  <c r="G140" i="4" s="1"/>
  <c r="G142" i="4" l="1"/>
  <c r="G141" i="4"/>
  <c r="I154" i="4"/>
  <c r="E120" i="6"/>
  <c r="E121" i="6"/>
  <c r="I120" i="6"/>
  <c r="I121" i="6" s="1"/>
  <c r="H120" i="6"/>
  <c r="H121" i="6" s="1"/>
  <c r="G120" i="6"/>
  <c r="G121" i="6" s="1"/>
  <c r="F120" i="6"/>
  <c r="F121" i="6" s="1"/>
  <c r="B164" i="4"/>
  <c r="F123" i="6" l="1"/>
  <c r="H129" i="6" s="1"/>
  <c r="H130" i="6" l="1"/>
  <c r="H131" i="6"/>
  <c r="H133" i="6" l="1"/>
  <c r="H132" i="6"/>
</calcChain>
</file>

<file path=xl/sharedStrings.xml><?xml version="1.0" encoding="utf-8"?>
<sst xmlns="http://schemas.openxmlformats.org/spreadsheetml/2006/main" count="264" uniqueCount="192">
  <si>
    <t>Item</t>
  </si>
  <si>
    <t>Bairro</t>
  </si>
  <si>
    <t>Valor pedido para venda</t>
  </si>
  <si>
    <t>TABELA AMOSTRAL</t>
  </si>
  <si>
    <t>Valor do imóvel avaliando</t>
  </si>
  <si>
    <t>Margem de arredondamento (1%)</t>
  </si>
  <si>
    <t>Valor final arredondado do imóvel avaliando</t>
  </si>
  <si>
    <t>Imóvel 1</t>
  </si>
  <si>
    <t>Imóvel 2</t>
  </si>
  <si>
    <t>Imóvel 3</t>
  </si>
  <si>
    <t>Imóvel avaliando</t>
  </si>
  <si>
    <r>
      <t>a.</t>
    </r>
    <r>
      <rPr>
        <b/>
        <sz val="7"/>
        <color theme="1"/>
        <rFont val="Times New Roman"/>
        <family val="1"/>
      </rPr>
      <t xml:space="preserve">    </t>
    </r>
    <r>
      <rPr>
        <b/>
        <sz val="16"/>
        <color theme="1"/>
        <rFont val="Calibri"/>
        <family val="2"/>
        <scheme val="minor"/>
      </rPr>
      <t>Localização</t>
    </r>
  </si>
  <si>
    <t>Processo:</t>
  </si>
  <si>
    <t>Dia:</t>
  </si>
  <si>
    <t>mês:</t>
  </si>
  <si>
    <t>Ano:</t>
  </si>
  <si>
    <t>TRIBUNAL DE JUSTIÇA:</t>
  </si>
  <si>
    <t>COMARCA:</t>
  </si>
  <si>
    <t>VARA:</t>
  </si>
  <si>
    <t>Ação de:</t>
  </si>
  <si>
    <t>Matrícula do Imóvel:</t>
  </si>
  <si>
    <t>Ficha Cadastral:</t>
  </si>
  <si>
    <t>Localização:</t>
  </si>
  <si>
    <t>Citar aqui:</t>
  </si>
  <si>
    <t>Exemplo:</t>
  </si>
  <si>
    <t>Tipo de Construção:</t>
  </si>
  <si>
    <t>exemplo: padrão alto, padrão médio e padrão baixo.</t>
  </si>
  <si>
    <t xml:space="preserve">Data: </t>
  </si>
  <si>
    <t>Método avaliatório e definição do valor de mercado</t>
  </si>
  <si>
    <t>(EX: DA PARAÍBA, DE SÃO PAULO)</t>
  </si>
  <si>
    <t>Processo nº:</t>
  </si>
  <si>
    <r>
      <t>b.</t>
    </r>
    <r>
      <rPr>
        <b/>
        <sz val="7"/>
        <color theme="1"/>
        <rFont val="Times New Roman"/>
        <family val="1"/>
      </rPr>
      <t xml:space="preserve">    </t>
    </r>
    <r>
      <rPr>
        <b/>
        <sz val="16"/>
        <color theme="1"/>
        <rFont val="Calibri"/>
        <family val="2"/>
        <scheme val="minor"/>
      </rPr>
      <t>Condições de infraestrutura urbana</t>
    </r>
  </si>
  <si>
    <t>Nome:</t>
  </si>
  <si>
    <t>Endereço:</t>
  </si>
  <si>
    <t>CPF:</t>
  </si>
  <si>
    <t>Fone:</t>
  </si>
  <si>
    <t>Matrícula:</t>
  </si>
  <si>
    <t>Oficial de Justiça Avaliador</t>
  </si>
  <si>
    <t>O valor do imóvel será determinado pelo método comparativo direto  de dados de mercado,   seguindo  o preconizado na NBR 14653-1 da ABNT. Foi, para tanto, efetuada uma pesquisa de   imóveis   em   situações equivalentes e com as mesmas características do imóvel avaliando, no mesmo bairro ou em bairro  vizinhos e  similares, de tal modo que a comparação seja possibilitada, ponderados os atributos por homogeneização para a formação de preços. Na presente avaliação buscou-se atender ao preconizado na resolução COFECI 1.066/2007.</t>
  </si>
  <si>
    <t>O referido é verdade e dou fé.</t>
  </si>
  <si>
    <t>Número da amostra</t>
  </si>
  <si>
    <t>(1) valor total pedido dividido pela quantidade de m² de construção ou terreno, conforme o caso</t>
  </si>
  <si>
    <t>Referências de localização dos imóveis da amostra</t>
  </si>
  <si>
    <t>Fatores de ponderação aplicados aos imóveis da amostra (em porcentagens)</t>
  </si>
  <si>
    <t xml:space="preserve">Fator de ponderação </t>
  </si>
  <si>
    <t>Imóvel 4</t>
  </si>
  <si>
    <t>Imóvel 5</t>
  </si>
  <si>
    <t>Fator de Oferta</t>
  </si>
  <si>
    <t>Profundidade do terreno</t>
  </si>
  <si>
    <t>Fator de esquina</t>
  </si>
  <si>
    <t>Melhoramentos públicos diversos:</t>
  </si>
  <si>
    <t>4.1</t>
  </si>
  <si>
    <t>Rede de água</t>
  </si>
  <si>
    <t>4.2</t>
  </si>
  <si>
    <t>Rede de esgoto</t>
  </si>
  <si>
    <t>4.3</t>
  </si>
  <si>
    <t>Rede de energia elétrica</t>
  </si>
  <si>
    <t>4.4</t>
  </si>
  <si>
    <t>Galerias pluviais</t>
  </si>
  <si>
    <t>4.5</t>
  </si>
  <si>
    <t>Rede telefônica</t>
  </si>
  <si>
    <t>4.6</t>
  </si>
  <si>
    <t>Iluminação pública</t>
  </si>
  <si>
    <t>4.7</t>
  </si>
  <si>
    <t>Pavimentação</t>
  </si>
  <si>
    <t>4.8</t>
  </si>
  <si>
    <t>Guias e sarjetas</t>
  </si>
  <si>
    <t>4.9</t>
  </si>
  <si>
    <t>Transporte coletivo</t>
  </si>
  <si>
    <t>4.10</t>
  </si>
  <si>
    <t>Gás de rua</t>
  </si>
  <si>
    <t>Fator topografia</t>
  </si>
  <si>
    <t xml:space="preserve">TOTAL DO FATOR DE MODERAÇÃO </t>
  </si>
  <si>
    <t>Valor do metro quadrado do imóvel amostra</t>
  </si>
  <si>
    <t>Valor do metro homogeneizado</t>
  </si>
  <si>
    <t>Preço médio do metro quadrado homogeinizado</t>
  </si>
  <si>
    <t>CÁLCULO DO VALOR DO IMÓVEL AVALIANDO</t>
  </si>
  <si>
    <t>Tamanho do imóvel avaliando (m² de edificação ou terreno)</t>
  </si>
  <si>
    <t>Limite do intervalo de confiança para cima (+10%)</t>
  </si>
  <si>
    <t>Limite do interlavo de confiança para baixo (-10%)</t>
  </si>
  <si>
    <t>AUTO DE PENHORA DE IMÓVEL</t>
  </si>
  <si>
    <t>LAUDO DE AVALIAÇÃO(1) DE IMÓVEL</t>
  </si>
  <si>
    <r>
      <t>1.</t>
    </r>
    <r>
      <rPr>
        <b/>
        <sz val="7"/>
        <color theme="1"/>
        <rFont val="Times New Roman"/>
        <family val="1"/>
      </rPr>
      <t xml:space="preserve">    </t>
    </r>
    <r>
      <rPr>
        <b/>
        <sz val="16"/>
        <color theme="1"/>
        <rFont val="Calibri"/>
        <family val="2"/>
        <scheme val="minor"/>
      </rPr>
      <t>Zona e logradouro (2) (3)</t>
    </r>
  </si>
  <si>
    <t>c. Perspectivas de mercado (4)</t>
  </si>
  <si>
    <r>
      <t>2.</t>
    </r>
    <r>
      <rPr>
        <b/>
        <sz val="7"/>
        <color theme="1"/>
        <rFont val="Times New Roman"/>
        <family val="1"/>
      </rPr>
      <t xml:space="preserve">    </t>
    </r>
    <r>
      <rPr>
        <b/>
        <sz val="16"/>
        <color theme="1"/>
        <rFont val="Calibri"/>
        <family val="2"/>
        <scheme val="minor"/>
      </rPr>
      <t>Descrição do imóvel (5)</t>
    </r>
  </si>
  <si>
    <t>(1) Conforme artigo 872 da lei 13.105, de 16 de março de 2015</t>
  </si>
  <si>
    <t>(2) NBR 14653-1, item 10.1</t>
  </si>
  <si>
    <t>(3) Resolução Cofeci 1.066/2007, artigo 5º, § 1º</t>
  </si>
  <si>
    <t>(4) NBR 14653-1, item 7.7.2</t>
  </si>
  <si>
    <t>(5)Resolução Cofeci 1.066/2007, artigo 5º, § 2º</t>
  </si>
  <si>
    <r>
      <t>3.</t>
    </r>
    <r>
      <rPr>
        <b/>
        <sz val="7"/>
        <color theme="1"/>
        <rFont val="Times New Roman"/>
        <family val="1"/>
      </rPr>
      <t xml:space="preserve">    </t>
    </r>
    <r>
      <rPr>
        <b/>
        <sz val="16"/>
        <color theme="1"/>
        <rFont val="Calibri"/>
        <family val="2"/>
        <scheme val="minor"/>
      </rPr>
      <t>Data da vistoria (6)</t>
    </r>
  </si>
  <si>
    <t>4.   Registro fotográfico do imóvel (7)</t>
  </si>
  <si>
    <r>
      <t>5.</t>
    </r>
    <r>
      <rPr>
        <b/>
        <sz val="7"/>
        <color theme="1"/>
        <rFont val="Times New Roman"/>
        <family val="1"/>
      </rPr>
      <t xml:space="preserve">    </t>
    </r>
    <r>
      <rPr>
        <b/>
        <sz val="16"/>
        <color theme="1"/>
        <rFont val="Calibri"/>
        <family val="2"/>
        <scheme val="minor"/>
      </rPr>
      <t>Método avaliatório e definição do valor de mercado (8)</t>
    </r>
  </si>
  <si>
    <t>(6) NBR 14653-1, item 7.3.1</t>
  </si>
  <si>
    <t>(7) Resolução Cofeci 1.066/2007, artigo 5º, § 3º</t>
  </si>
  <si>
    <t>(8) NBR 14653-1, item 7.5</t>
  </si>
  <si>
    <t>(9) NBR 14653-1, item 7.7.1</t>
  </si>
  <si>
    <t>E, para constar, lavrei o presente auto que lido e achado conforme, vai devidamente assinado por este Oficial de Justiça Avaliador, pelo depositário(a) e pelas testemunhas presentes.</t>
  </si>
  <si>
    <t>______________________________________________</t>
  </si>
  <si>
    <t>Testemunhas:</t>
  </si>
  <si>
    <t>Depositário Fiel</t>
  </si>
  <si>
    <t>Requerido:</t>
  </si>
  <si>
    <t>Requerente:</t>
  </si>
  <si>
    <t>Entre com os dados nos campos de cor verde</t>
  </si>
  <si>
    <t>Nesses campos, insira todas as informações sobre a identificação do imóvel</t>
  </si>
  <si>
    <t>Sobre esta planilha</t>
  </si>
  <si>
    <t>Sobre o método de avaliação utilizado nessa planilha</t>
  </si>
  <si>
    <r>
      <t xml:space="preserve">O método de avaliação utilizado nessa planilha trata-se do </t>
    </r>
    <r>
      <rPr>
        <b/>
        <sz val="11"/>
        <color theme="1"/>
        <rFont val="Calibri"/>
        <family val="2"/>
        <scheme val="minor"/>
      </rPr>
      <t>método comparativo direto de dados de mercado</t>
    </r>
    <r>
      <rPr>
        <sz val="11"/>
        <color theme="1"/>
        <rFont val="Calibri"/>
        <family val="2"/>
        <scheme val="minor"/>
      </rPr>
      <t xml:space="preserve">. Esse método está previsto na NBR 14653-1 da ABNT. Através dele, se define o valor do imóvel avaliando </t>
    </r>
    <r>
      <rPr>
        <b/>
        <sz val="11"/>
        <color theme="1"/>
        <rFont val="Calibri"/>
        <family val="2"/>
        <scheme val="minor"/>
      </rPr>
      <t>através da comparação com dados de mercado</t>
    </r>
    <r>
      <rPr>
        <sz val="11"/>
        <color theme="1"/>
        <rFont val="Calibri"/>
        <family val="2"/>
        <scheme val="minor"/>
      </rPr>
      <t xml:space="preserve"> de imóveis que apresentem características semelhantes àquelas do imóvel avaliando. Para tanto, você precisará constituir uma </t>
    </r>
    <r>
      <rPr>
        <b/>
        <sz val="11"/>
        <color theme="1"/>
        <rFont val="Calibri"/>
        <family val="2"/>
        <scheme val="minor"/>
      </rPr>
      <t>AMOSTRA,</t>
    </r>
    <r>
      <rPr>
        <sz val="11"/>
        <color theme="1"/>
        <rFont val="Calibri"/>
        <family val="2"/>
        <scheme val="minor"/>
      </rPr>
      <t xml:space="preserve"> e com base nessa amostra a planilha efetuará o cálculo do valor de mercado do imóvel que você deve avaliar.</t>
    </r>
  </si>
  <si>
    <t>Sobre a amostra</t>
  </si>
  <si>
    <t>Sobre os fatores de ponderação</t>
  </si>
  <si>
    <t>Os percentuais dos fatores de homogeinização constam de tabela própria, discriminados em planilha constante desta pasta de trabalho do Excel. Caberá a você, Oficial de Justiça Avaliador, analisar se é necessário lançar na planilha de dados o fator de ponderação, e consultar a tabela existente para verificar qual o percentual que você deverá lançar</t>
  </si>
  <si>
    <t xml:space="preserve">A presente planilha foi desenvolvida de modo a permitir que, se preenchidos corretamente todos os seus campos, ao final, seja gerado um laudo simplificado, porém que atende ao preconizado na resolução COFECI 1.066/2007, e também ao estabelecido nas normas da ABNT da série 14653. </t>
  </si>
  <si>
    <r>
      <t xml:space="preserve">A constituição da amostra consiste em pesquisar na sua comarca e encontrar imóveis semelhantes ao que você está avaliando, que estejam sendo vendidos ou que foram vendidos a pouco tempo. Por imóveis semelhantes, entende-se aqueles que possui </t>
    </r>
    <r>
      <rPr>
        <b/>
        <sz val="11"/>
        <color theme="1"/>
        <rFont val="Calibri"/>
        <family val="2"/>
        <scheme val="minor"/>
      </rPr>
      <t>carcaterísticas idênticas aos que você deve avaliar</t>
    </r>
    <r>
      <rPr>
        <sz val="11"/>
        <color theme="1"/>
        <rFont val="Calibri"/>
        <family val="2"/>
        <scheme val="minor"/>
      </rPr>
      <t xml:space="preserve">, como: tamanho parecido, mesmo padrão de construção, mesma localização ou localização próxima ao imóvel avaliando.  </t>
    </r>
    <r>
      <rPr>
        <b/>
        <sz val="11"/>
        <color rgb="FFFF0000"/>
        <rFont val="Calibri"/>
        <family val="2"/>
        <scheme val="minor"/>
      </rPr>
      <t xml:space="preserve">A precisão da avaliação está diretamente ligada à qualidade e quantidade dos dados amostrais coletados, por isso a importância de obtermos no trabalho de pesquisa uma base sólida e confiável de informações. </t>
    </r>
    <r>
      <rPr>
        <b/>
        <sz val="11"/>
        <rFont val="Calibri"/>
        <family val="2"/>
        <scheme val="minor"/>
      </rPr>
      <t xml:space="preserve">Essa amostra você conseguirá consultando as imobiliárias locais, ou até mesmo os sites dessas imobiliárias onde seja possível obter as informações dos imóveis anunciados. </t>
    </r>
    <r>
      <rPr>
        <b/>
        <sz val="11"/>
        <color rgb="FFFF0000"/>
        <rFont val="Calibri"/>
        <family val="2"/>
        <scheme val="minor"/>
      </rPr>
      <t xml:space="preserve">Pode ocorrer, porém, de você não encontrar cinco imóveis semelhantes, e nesse caso você corrigirá as diferenças existentes entre os imóveis da amostra e aquele objeto da avaliação através de um cálculo por </t>
    </r>
    <r>
      <rPr>
        <b/>
        <sz val="11"/>
        <color theme="3" tint="-0.249977111117893"/>
        <rFont val="Calibri"/>
        <family val="2"/>
        <scheme val="minor"/>
      </rPr>
      <t xml:space="preserve"> FATORES DE PONDERAÇÃO</t>
    </r>
    <r>
      <rPr>
        <b/>
        <sz val="11"/>
        <color rgb="FFFF0000"/>
        <rFont val="Calibri"/>
        <family val="2"/>
        <scheme val="minor"/>
      </rPr>
      <t>.</t>
    </r>
  </si>
  <si>
    <r>
      <t xml:space="preserve">Os fatores de ponderação são índices percentuais que você aplica aos imóveis da amostra, de forma a eliminar matematicamente as discrepâncias entre os imóveis da amostra e o imóvel que está sendo avaliado. Por exemplo, imagine que você tem na sua amostra cinco imóveis </t>
    </r>
    <r>
      <rPr>
        <b/>
        <sz val="11"/>
        <color theme="1"/>
        <rFont val="Calibri"/>
        <family val="2"/>
        <scheme val="minor"/>
      </rPr>
      <t>anunciados à venda</t>
    </r>
    <r>
      <rPr>
        <sz val="11"/>
        <color theme="1"/>
        <rFont val="Calibri"/>
        <family val="2"/>
        <scheme val="minor"/>
      </rPr>
      <t xml:space="preserve">. Sabe-se que, normalmente, os ofertantes elevam um pouco o preço pedido, e durante a negociação ele é diminuído. Dessa forma, no campo específico, você lança um percentual (geralmente 3% a 6%) e esse percentual é abatido do valor dos imóveis da amostra, de modo a eliminar da avaliação o que chamamos de "fator de oferta". </t>
    </r>
  </si>
  <si>
    <r>
      <t xml:space="preserve">Considera-se que uma amostra deve conter no mínimo cinco imóveis parâmetro. Todavia, se isso não for possível, não impede a avaliação, apenas reduz sua precisão. </t>
    </r>
    <r>
      <rPr>
        <b/>
        <sz val="11"/>
        <color theme="1"/>
        <rFont val="Calibri"/>
        <family val="2"/>
        <scheme val="minor"/>
      </rPr>
      <t>Não recomendamos avaliações com menos de três imóveis de amostra, e enfatizamos que o ideal é tentar encontrar cinco imóveis para compor a amostra. Apenas em caso de real impossibilidade, utilize uma amostra menor, nunca inferior a três imóveis.</t>
    </r>
  </si>
  <si>
    <t>Sobre o conceito de valor de mercado</t>
  </si>
  <si>
    <r>
      <t xml:space="preserve">Segundo a NBR 14653-1, valor de mercado é a </t>
    </r>
    <r>
      <rPr>
        <b/>
        <sz val="12"/>
        <color rgb="FFFF0000"/>
        <rFont val="Calibri"/>
        <family val="2"/>
        <scheme val="minor"/>
      </rPr>
      <t xml:space="preserve">quantia mais provável pela qual se negociaria voluntariamente e conscientemente um bem, numa data de referência, dentro das condições do mercado vigente </t>
    </r>
    <r>
      <rPr>
        <sz val="11"/>
        <color theme="1"/>
        <rFont val="Calibri"/>
        <family val="2"/>
        <scheme val="minor"/>
      </rPr>
      <t xml:space="preserve">. Note, caro colega Oficial, que </t>
    </r>
    <r>
      <rPr>
        <b/>
        <sz val="12"/>
        <color theme="1"/>
        <rFont val="Calibri"/>
        <family val="2"/>
        <scheme val="minor"/>
      </rPr>
      <t>o valor de mercado não é algo rígido</t>
    </r>
    <r>
      <rPr>
        <sz val="11"/>
        <color theme="1"/>
        <rFont val="Calibri"/>
        <family val="2"/>
        <scheme val="minor"/>
      </rPr>
      <t xml:space="preserve">, definido pura e simplesmente de forma matemática. Ele é um valor </t>
    </r>
    <r>
      <rPr>
        <b/>
        <sz val="11"/>
        <color theme="1"/>
        <rFont val="Calibri"/>
        <family val="2"/>
        <scheme val="minor"/>
      </rPr>
      <t xml:space="preserve">"provável" </t>
    </r>
    <r>
      <rPr>
        <sz val="11"/>
        <color theme="1"/>
        <rFont val="Calibri"/>
        <family val="2"/>
        <scheme val="minor"/>
      </rPr>
      <t xml:space="preserve">de negociação de um bem. É isso que você vai estabelecer na sua avaliação, o valor provável pelo qual um bem seria negociado em determinada data e em determinada situação de mercado (favorável, desfavorável). Por isso, temos um </t>
    </r>
    <r>
      <rPr>
        <b/>
        <sz val="11"/>
        <color theme="1"/>
        <rFont val="Calibri"/>
        <family val="2"/>
        <scheme val="minor"/>
      </rPr>
      <t>INTERVALO DE CONFIANÇA</t>
    </r>
    <r>
      <rPr>
        <sz val="11"/>
        <color theme="1"/>
        <rFont val="Calibri"/>
        <family val="2"/>
        <scheme val="minor"/>
      </rPr>
      <t xml:space="preserve">, que é um pecentual aceitável de variação do valor do bem avaliado no momento da negociação. Essa planilha que você está usando utiliza um intervalo de 10% como limite superior e também como limite inferior de variação, ou seja, </t>
    </r>
    <r>
      <rPr>
        <b/>
        <sz val="11"/>
        <color theme="1"/>
        <rFont val="Calibri"/>
        <family val="2"/>
        <scheme val="minor"/>
      </rPr>
      <t>tecnicamente considera-se aceitável que um imóvel avaliado por X possa ser comercializado dentro do intervalo X+10% e X-10%</t>
    </r>
    <r>
      <rPr>
        <sz val="11"/>
        <color theme="1"/>
        <rFont val="Calibri"/>
        <family val="2"/>
        <scheme val="minor"/>
      </rPr>
      <t>.</t>
    </r>
  </si>
  <si>
    <t>Sobre as perscpectivas de mercado</t>
  </si>
  <si>
    <r>
      <t xml:space="preserve">As perspectivas de mercado dizem respeito à situação em que se encontra o mercado imobiliário, se o mercado está aquecido, se está desaquecido. Essas informações você consegue obter consultando sites especializados, e especialmente </t>
    </r>
    <r>
      <rPr>
        <b/>
        <sz val="11"/>
        <color theme="1"/>
        <rFont val="Calibri"/>
        <family val="2"/>
        <scheme val="minor"/>
      </rPr>
      <t>conversando com os corretores da sua comarca</t>
    </r>
    <r>
      <rPr>
        <sz val="11"/>
        <color theme="1"/>
        <rFont val="Calibri"/>
        <family val="2"/>
        <scheme val="minor"/>
      </rPr>
      <t>. Se os imóveis anunciados à venda são rapidamente vendidos, é sinal de que o mercado está aquecido. Se ficam meses e meses aguardando um comprador, é sinal de que está desaquecido.</t>
    </r>
  </si>
  <si>
    <r>
      <t xml:space="preserve">Essa informação sobre as perspectivas de mercado será determinante para você lançar na planilha o </t>
    </r>
    <r>
      <rPr>
        <b/>
        <sz val="11"/>
        <color theme="1"/>
        <rFont val="Calibri"/>
        <family val="2"/>
        <scheme val="minor"/>
      </rPr>
      <t>fator de oferta</t>
    </r>
    <r>
      <rPr>
        <sz val="11"/>
        <color theme="1"/>
        <rFont val="Calibri"/>
        <family val="2"/>
        <scheme val="minor"/>
      </rPr>
      <t xml:space="preserve">. Se o mercado estiver favorável para a comercialização, um indíce de 3% de fator de oferta parece bem razoável, mas se o mercado estiver ruim, você pode analisar a situação e lançar um índice maior, de 5%, 7% ou até 10%. </t>
    </r>
  </si>
  <si>
    <r>
      <t xml:space="preserve">Um nom parâmetro para definir qual índice você utilizará é pesquisar junto às imobiliárias da sua cidade </t>
    </r>
    <r>
      <rPr>
        <b/>
        <sz val="11"/>
        <color theme="1"/>
        <rFont val="Calibri"/>
        <family val="2"/>
        <scheme val="minor"/>
      </rPr>
      <t>qual o valor médio de deságio (desconto) que os vendedores tem dado na hora da efetivação dos negócios. Esse valor é tão mais alto quanto mais crítica for a situação do mercado imobiliário.</t>
    </r>
  </si>
  <si>
    <t>Sobre a divulgação dessa planilha e os direitos autorias</t>
  </si>
  <si>
    <t>Idealização, desenvolvimento e autoria</t>
  </si>
  <si>
    <t>Noberto Carneiro (Oficial de Justiça Avaliador do TJPB)</t>
  </si>
  <si>
    <t>Vagner Sebastião Sperone (Oficial de Justiça Avaliador do TJSP)</t>
  </si>
  <si>
    <t>Agradecimentos</t>
  </si>
  <si>
    <t>Agradecemos a todos os colegas Oficiais de Justiça do Brasil, que nos incentivaram e auxiliaram de uma forma ou de outra na idealização e concretização desse projeto. Esperamos que esse material possa ser útil  para difundir o conhecimento sobre a avaliação técnica de imóveis por todo o país, e assim auxiliar a elevar ainda mais essa nobre função do oficialato de justiça.</t>
  </si>
  <si>
    <r>
      <t xml:space="preserve">Essa planilha pode ser utilizada e divulgada sem nenhum custo, </t>
    </r>
    <r>
      <rPr>
        <b/>
        <sz val="11"/>
        <color theme="1"/>
        <rFont val="Calibri"/>
        <family val="2"/>
        <scheme val="minor"/>
      </rPr>
      <t>desde que mantida sua integridade e mencionados os seus idealizadores e desenvolvedores quando da sua utilização e difusão</t>
    </r>
  </si>
  <si>
    <r>
      <t xml:space="preserve">Ou seja, </t>
    </r>
    <r>
      <rPr>
        <b/>
        <sz val="11"/>
        <color theme="1"/>
        <rFont val="Calibri"/>
        <family val="2"/>
        <scheme val="minor"/>
      </rPr>
      <t>se você preecher todos os campos adequadamente, estará emitindo um laudo de avaliação dentro dos padrões legais e regulamentares contemporâneos, embasado por critérios técnicos e reconhecidos de avaliação de imóveis, voltado para atender as necessidades do poder judiciário</t>
    </r>
    <r>
      <rPr>
        <sz val="11"/>
        <color theme="1"/>
        <rFont val="Calibri"/>
        <family val="2"/>
        <scheme val="minor"/>
      </rPr>
      <t>.</t>
    </r>
  </si>
  <si>
    <r>
      <t xml:space="preserve">O correto uso da planilha de dados e a consequente emissão do laudo correto </t>
    </r>
    <r>
      <rPr>
        <b/>
        <sz val="16"/>
        <color rgb="FFFF0000"/>
        <rFont val="Calibri"/>
        <family val="2"/>
        <scheme val="minor"/>
      </rPr>
      <t>depende da leitura e compreensão das informações abaixo</t>
    </r>
  </si>
  <si>
    <t>Dados da ação</t>
  </si>
  <si>
    <t>Dados do Tribunal</t>
  </si>
  <si>
    <t>Dados do Imóvel</t>
  </si>
  <si>
    <t>Infraestrutura existente no local</t>
  </si>
  <si>
    <t>Perspectivas de Mercado</t>
  </si>
  <si>
    <t>Descrição do Imóvel</t>
  </si>
  <si>
    <t>DADOS DO DEPOSITÁRIO</t>
  </si>
  <si>
    <t>DADOS DO OFICIAL DE JUSTIÇA</t>
  </si>
  <si>
    <t>INSERÇÃO DE DADOS PARA EMISSÃO DO AUTO DE PENHORA E LAUDO DE AVALIAÇÃO DE IMÓVEL</t>
  </si>
  <si>
    <t xml:space="preserve">                          </t>
  </si>
  <si>
    <t>asfalto, rede de água e esgoto, rede de energia elétrica, iluminação pública, serviço de coleta de lixo, serviço de entrega postal, escola e posto de saúde nas proximidades</t>
  </si>
  <si>
    <t>Idealização, desenvolvimento e autoria:  Noberto Carneiro (Oficial de Justiça Avaliador do TJPB) e Vagner Sebastião Sperone (Oficial de Justiça Avaliador do TJSP)</t>
  </si>
  <si>
    <t>Data da elaboração:</t>
  </si>
  <si>
    <t>Descreva a situação do mercado aqui:</t>
  </si>
  <si>
    <t>Proprietário do Imóvel:</t>
  </si>
  <si>
    <t>asfalto, rede de água e esgoto, rede de energia elétrica, iluminação pública, coleta de lixo, entrega postal, escola e posto de saúde nas proximidades</t>
  </si>
  <si>
    <t>Data da vistoria no imóvel</t>
  </si>
  <si>
    <t>descrição explicada na introdução e citada no laudo de avaliaçao final automaticamente</t>
  </si>
  <si>
    <t>Área total do imóvel avaliando (m2):</t>
  </si>
  <si>
    <t>Se a avaliação for de terreno, informe o tamanho do terreno. Se for de construção, informe o tamanho da construção.</t>
  </si>
  <si>
    <t>Área do imóvel avaliando em m²</t>
  </si>
  <si>
    <t>Valor do M² (1)</t>
  </si>
  <si>
    <t>ex: digite 15/10/2017</t>
  </si>
  <si>
    <t>Referências de enderço ou fonte de consulta dos imóveis da amostra</t>
  </si>
  <si>
    <t>Prefeitura da situação:</t>
  </si>
  <si>
    <t>Cartório (de Registro):</t>
  </si>
  <si>
    <t>DISPERSÃO DE VALORES</t>
  </si>
  <si>
    <t>Construção existente no local (m²):</t>
  </si>
  <si>
    <t>Introdução</t>
  </si>
  <si>
    <t>OBS: PREENCHER COM NO MÍNIMO 03 (TRÊS) IMOVEIS!!!</t>
  </si>
  <si>
    <r>
      <rPr>
        <b/>
        <sz val="12"/>
        <rFont val="Calibri"/>
        <family val="2"/>
        <scheme val="minor"/>
      </rPr>
      <t>AUTORES</t>
    </r>
    <r>
      <rPr>
        <sz val="12"/>
        <rFont val="Calibri"/>
        <family val="2"/>
        <scheme val="minor"/>
      </rPr>
      <t xml:space="preserve">:
</t>
    </r>
    <r>
      <rPr>
        <b/>
        <sz val="12"/>
        <rFont val="Calibri"/>
        <family val="2"/>
        <scheme val="minor"/>
      </rPr>
      <t>FRANCISCO NOBERTO GOMES CARNEIRO</t>
    </r>
    <r>
      <rPr>
        <sz val="12"/>
        <rFont val="Calibri"/>
        <family val="2"/>
        <scheme val="minor"/>
      </rPr>
      <t xml:space="preserve"> é Oficial de Justiça do Tribunal de Justiça da Paraíba, lotado na Comarca de Sousa(PB) desde o ano de 2002.  É graduado em Análise e Desenvolvimento de Sistemas pela UNITINS (2009) e Direito pela UFCG (2014). Pós-graduado em Direito e Processo do Trabalho pela FASP (2014) e Prática Judiciária pela ESMA/UEPB (2014). Mestrando (2017) em SISTEMAS AGROINDUSTRIAIS com Especialidade em Ciências Jurídicas pela UFCG. É membro vitalício da Academia DeMolay de Letras da Paraíba, ocupante da cadeira de nº 12 que tem como patrono João Alexandre de Carvalho.  Já assumiu o cargo de Diretor Jurídico do Sindicato dos Oficiais de Justiça do estado da Paraíba (SINDOJUSPB) e atualmente exerce a Diretoria de Imprensa e Mobilização do mesmo sindicato.
</t>
    </r>
    <r>
      <rPr>
        <b/>
        <sz val="12"/>
        <rFont val="Calibri"/>
        <family val="2"/>
        <scheme val="minor"/>
      </rPr>
      <t xml:space="preserve">VAGNER SEBASTIÃO SPERONE é </t>
    </r>
    <r>
      <rPr>
        <sz val="12"/>
        <rFont val="Calibri"/>
        <family val="2"/>
        <scheme val="minor"/>
      </rPr>
      <t xml:space="preserve">Oficial de Justiça Avaliador do Tribunal de Justiça de São Paulo. Perito avaliador de imóveis certificado pelo sistema CRECI/COFECI - CNAI: Cadastro Nacional de Avaliadores de Imóveis. Técnico em Administração de Empresas. Graduando em Letras pela UNICAMP - Universidade Estadual de Campinas.Pós Graduado em Direito Processual Civil pela Faculdade Damásio Educacional, com trabalho de conclusão de curso sobre o tema: O Oficial de Justiça e o novo CPC. Professor. Foi pesquisador no CNPq – Conselho Nacional de Desenvolvimento Científico e Tecnológico/Unicamp de 2003 a 2005. Possui cursos nas seguintes universidades internacionais European Institute of Innovation &amp; Technology - European Union with KTH Royal Institute of Technology – Suécia; University of Berkeley/Califórnia; University of Washington; Certificate in Advanced English - Cambridge University. Atualmente, é Presidente do Conselho Fiscal da Fojebra - Federação Sindical dos Oficiais de Justiça do Brasil
</t>
    </r>
  </si>
  <si>
    <t>TABELA DE FATORES DE PONDERAÇÃO PARA APLICAÇÃO NOS IMÓVEIS DA AMOSTRA</t>
  </si>
  <si>
    <t>Para a correta utilização dessa tabela, leia com a atenção a instruções na planilha "Introdução"</t>
  </si>
  <si>
    <r>
      <rPr>
        <b/>
        <sz val="11"/>
        <color theme="1"/>
        <rFont val="Calibri"/>
        <family val="2"/>
        <scheme val="minor"/>
      </rPr>
      <t>Outro exemplo</t>
    </r>
    <r>
      <rPr>
        <sz val="11"/>
        <color theme="1"/>
        <rFont val="Calibri"/>
        <family val="2"/>
        <scheme val="minor"/>
      </rPr>
      <t>: imagine que a rua do imóvel que você está avaliando não possui asfalto, e a rua dos imóveis da amostra possuem. Todos sabemos que um imóvel localizado numa rua asfaltada vale mais do que aquele localizado numa rua onde não existe asfalto. Portanto, se você considerar os preços de imóveis localizados em ruas asfaltadas para avaliar um imóvel onde não há asfalto, o valor de avaliação será super valorizado. Assim, o que se faz é lançar o percentual correspondente ao fator "pavimentação", e ele será abatido do valor dos imóveis da amostra, de modo a efetuar o cálculo do valor do imóvel avaliando corrigindo matematicamente essa diferença entre a existência de asfalto e sua ausência.</t>
    </r>
  </si>
  <si>
    <t>Dúvidas, críticas e sugestões</t>
  </si>
  <si>
    <t>apague esse texto ole sobre este local o logotipo do seu TJ</t>
  </si>
  <si>
    <t>ARTUR NOGUEIRA</t>
  </si>
  <si>
    <t>ÚNICA</t>
  </si>
  <si>
    <t>novembro</t>
  </si>
  <si>
    <t>1000363-53.2016.8.26.0666</t>
  </si>
  <si>
    <t>EXECUÇÃO DE TÍTULO EXTRAJUDICIAL</t>
  </si>
  <si>
    <t>ZÉ DA SILVA</t>
  </si>
  <si>
    <t>MARIA DA SILVA SILVA</t>
  </si>
  <si>
    <t>789789-1</t>
  </si>
  <si>
    <t>de Registro de Imóveis de Mogi Mirim</t>
  </si>
  <si>
    <t>Holambra</t>
  </si>
  <si>
    <t>345678-1</t>
  </si>
  <si>
    <t>Atualmente o mercado imobiliário encontra-se estável,  havendo certo  equilíbrio  entre  oferta  e  procura, com leve tendência de baixa nos preços. Em consulta a imobiliárias locais, constatamos que há alguns imóveis semelhantes que aguardam venda por período superior há seis meses</t>
  </si>
  <si>
    <t>padrão médio-alto</t>
  </si>
  <si>
    <t>Centro</t>
  </si>
  <si>
    <t>Oscar Imóveis</t>
  </si>
  <si>
    <t>Rua Campo de Pouso</t>
  </si>
  <si>
    <t>Maria da Silva Silva</t>
  </si>
  <si>
    <t>111.111.111-11</t>
  </si>
  <si>
    <t>Rua dos Silva, S/N, Silvalândia - SP</t>
  </si>
  <si>
    <t>19-3390-9880</t>
  </si>
  <si>
    <t>VAGNER SEBASTIÃO SPERONE</t>
  </si>
  <si>
    <t>123.456-7</t>
  </si>
  <si>
    <t>SÃO PAULO</t>
  </si>
  <si>
    <r>
      <t xml:space="preserve">Em caso de dúvidas na utilização dessa planilha, ou se tiver críticas e sugestões, entre em contato através de um dos e-mails: </t>
    </r>
    <r>
      <rPr>
        <b/>
        <sz val="11"/>
        <color theme="1"/>
        <rFont val="Calibri"/>
        <family val="2"/>
        <scheme val="minor"/>
      </rPr>
      <t>vagnerserb@tjsp.jus.br</t>
    </r>
    <r>
      <rPr>
        <sz val="11"/>
        <color theme="1"/>
        <rFont val="Calibri"/>
        <family val="2"/>
        <scheme val="minor"/>
      </rPr>
      <t xml:space="preserve"> ou </t>
    </r>
    <r>
      <rPr>
        <b/>
        <sz val="11"/>
        <color theme="1"/>
        <rFont val="Calibri"/>
        <family val="2"/>
        <scheme val="minor"/>
      </rPr>
      <t>noberto.carneiro@gmail.com</t>
    </r>
  </si>
  <si>
    <t>Rua Campo de Pouso, 8772, Centro, Mogi Mirim(SP)</t>
  </si>
  <si>
    <t>apague esse texto ole sobre este local o logotipo do seu TJ2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</si>
</sst>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R$&quot;\ * #,##0.00_-;\-&quot;R$&quot;\ * #,##0.00_-;_-&quot;R$&quot;\ * &quot;-&quot;??_-;_-@_-"/>
    <numFmt numFmtId="43" formatCode="_-* #,##0.00_-;\-* #,##0.00_-;_-* &quot;-&quot;??_-;_-@_-"/>
    <numFmt numFmtId="164" formatCode="_(* #,##0.00_);_(* \(#,##0.00\);_(* &quot;-&quot;??_);_(@_)"/>
    <numFmt numFmtId="165" formatCode="[$-F800]dddd\,\ mmmm\ dd\,\ yyyy"/>
    <numFmt numFmtId="166" formatCode="&quot;R$ &quot;#,##0.00"/>
  </numFmts>
  <fonts count="5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8"/>
      <color theme="1"/>
      <name val="Calibri"/>
      <family val="2"/>
      <scheme val="minor"/>
    </font>
    <font>
      <b/>
      <sz val="16"/>
      <color theme="1"/>
      <name val="Calibri"/>
      <family val="2"/>
      <scheme val="minor"/>
    </font>
    <font>
      <b/>
      <sz val="7"/>
      <color theme="1"/>
      <name val="Times New Roman"/>
      <family val="1"/>
    </font>
    <font>
      <sz val="11"/>
      <color theme="1"/>
      <name val="Arial"/>
      <family val="2"/>
    </font>
    <font>
      <sz val="12"/>
      <color theme="1"/>
      <name val="Arial"/>
      <family val="2"/>
    </font>
    <font>
      <b/>
      <sz val="12"/>
      <color theme="1"/>
      <name val="Arial"/>
      <family val="2"/>
    </font>
    <font>
      <b/>
      <sz val="11"/>
      <color theme="1"/>
      <name val="Arial"/>
      <family val="2"/>
    </font>
    <font>
      <sz val="10"/>
      <color theme="1"/>
      <name val="Arial"/>
      <family val="2"/>
    </font>
    <font>
      <sz val="11"/>
      <color theme="1"/>
      <name val="Comic Sans MS"/>
      <family val="4"/>
    </font>
    <font>
      <b/>
      <sz val="14"/>
      <color theme="1"/>
      <name val="Arial"/>
      <family val="2"/>
    </font>
    <font>
      <sz val="14"/>
      <color theme="1"/>
      <name val="Calibri"/>
      <family val="2"/>
      <scheme val="minor"/>
    </font>
    <font>
      <b/>
      <sz val="14"/>
      <color theme="1"/>
      <name val="Calibri"/>
      <family val="2"/>
      <scheme val="minor"/>
    </font>
    <font>
      <sz val="9"/>
      <name val="Calibri"/>
      <family val="2"/>
      <scheme val="minor"/>
    </font>
    <font>
      <sz val="10"/>
      <color theme="1"/>
      <name val="Calibri"/>
      <family val="2"/>
      <scheme val="minor"/>
    </font>
    <font>
      <b/>
      <sz val="10"/>
      <color rgb="FF000000"/>
      <name val="Calibri"/>
      <family val="2"/>
      <scheme val="minor"/>
    </font>
    <font>
      <b/>
      <sz val="18"/>
      <color rgb="FFFF0000"/>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sz val="11"/>
      <color theme="3" tint="-0.249977111117893"/>
      <name val="Calibri"/>
      <family val="2"/>
      <scheme val="minor"/>
    </font>
    <font>
      <b/>
      <sz val="16"/>
      <color rgb="FFFF0000"/>
      <name val="Calibri"/>
      <family val="2"/>
      <scheme val="minor"/>
    </font>
    <font>
      <b/>
      <sz val="24"/>
      <color rgb="FFFF0000"/>
      <name val="Calibri"/>
      <family val="2"/>
      <scheme val="minor"/>
    </font>
    <font>
      <b/>
      <sz val="18"/>
      <name val="Calibri"/>
      <family val="2"/>
      <scheme val="minor"/>
    </font>
    <font>
      <i/>
      <sz val="10"/>
      <color theme="1"/>
      <name val="Calibri"/>
      <family val="2"/>
      <scheme val="minor"/>
    </font>
    <font>
      <b/>
      <i/>
      <sz val="11"/>
      <color theme="1"/>
      <name val="Calibri"/>
      <family val="2"/>
      <scheme val="minor"/>
    </font>
    <font>
      <sz val="11"/>
      <color rgb="FFFF0000"/>
      <name val="Arial"/>
      <family val="2"/>
    </font>
    <font>
      <i/>
      <sz val="8"/>
      <color theme="1"/>
      <name val="Calibri"/>
      <family val="2"/>
      <scheme val="minor"/>
    </font>
    <font>
      <i/>
      <sz val="8"/>
      <color rgb="FF000000"/>
      <name val="Calibri"/>
      <family val="2"/>
      <scheme val="minor"/>
    </font>
    <font>
      <sz val="8"/>
      <color rgb="FFFF0000"/>
      <name val="Arial"/>
      <family val="2"/>
    </font>
    <font>
      <sz val="8"/>
      <color theme="1"/>
      <name val="Arial"/>
      <family val="2"/>
    </font>
    <font>
      <sz val="8"/>
      <name val="Arial"/>
      <family val="2"/>
    </font>
    <font>
      <b/>
      <sz val="12"/>
      <name val="Calibri"/>
      <family val="2"/>
      <scheme val="minor"/>
    </font>
    <font>
      <sz val="11"/>
      <name val="Arial"/>
      <family val="2"/>
    </font>
    <font>
      <sz val="11"/>
      <name val="Calibri"/>
      <family val="2"/>
      <scheme val="minor"/>
    </font>
    <font>
      <b/>
      <sz val="10"/>
      <color theme="1"/>
      <name val="Calibri"/>
      <family val="2"/>
      <scheme val="minor"/>
    </font>
    <font>
      <b/>
      <sz val="10"/>
      <color rgb="FFFF0000"/>
      <name val="Calibri"/>
      <family val="2"/>
      <scheme val="minor"/>
    </font>
    <font>
      <sz val="12"/>
      <name val="Calibri"/>
      <family val="2"/>
      <scheme val="minor"/>
    </font>
    <font>
      <sz val="10"/>
      <color theme="1"/>
      <name val="Comic Sans MS"/>
      <family val="4"/>
    </font>
    <font>
      <sz val="10.5"/>
      <color theme="1"/>
      <name val="Arial"/>
      <family val="2"/>
    </font>
    <font>
      <b/>
      <sz val="6"/>
      <color rgb="FFFF0000"/>
      <name val="Calibri"/>
      <family val="2"/>
      <scheme val="minor"/>
    </font>
    <font>
      <sz val="16"/>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66"/>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D6BBEB"/>
        <bgColor indexed="64"/>
      </patternFill>
    </fill>
    <fill>
      <patternFill patternType="solid">
        <fgColor rgb="FFFFD9B3"/>
        <bgColor indexed="64"/>
      </patternFill>
    </fill>
    <fill>
      <patternFill patternType="solid">
        <fgColor rgb="FFA7EFC2"/>
        <bgColor indexed="64"/>
      </patternFill>
    </fill>
    <fill>
      <patternFill patternType="solid">
        <fgColor rgb="FFFF0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indexed="64"/>
      </right>
      <top style="thin">
        <color indexed="64"/>
      </top>
      <bottom style="thin">
        <color indexed="64"/>
      </bottom>
      <diagonal/>
    </border>
    <border>
      <left style="double">
        <color auto="1"/>
      </left>
      <right style="medium">
        <color indexed="64"/>
      </right>
      <top style="medium">
        <color indexed="64"/>
      </top>
      <bottom style="medium">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thin">
        <color indexed="64"/>
      </right>
      <top style="medium">
        <color indexed="64"/>
      </top>
      <bottom style="medium">
        <color indexed="64"/>
      </bottom>
      <diagonal/>
    </border>
    <border>
      <left style="double">
        <color auto="1"/>
      </left>
      <right style="thin">
        <color indexed="64"/>
      </right>
      <top style="thin">
        <color indexed="64"/>
      </top>
      <bottom style="medium">
        <color indexed="64"/>
      </bottom>
      <diagonal/>
    </border>
    <border>
      <left style="double">
        <color auto="1"/>
      </left>
      <right/>
      <top style="medium">
        <color indexed="64"/>
      </top>
      <bottom style="medium">
        <color indexed="64"/>
      </bottom>
      <diagonal/>
    </border>
    <border>
      <left/>
      <right style="double">
        <color auto="1"/>
      </right>
      <top style="medium">
        <color indexed="64"/>
      </top>
      <bottom/>
      <diagonal/>
    </border>
    <border>
      <left/>
      <right style="double">
        <color auto="1"/>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double">
        <color auto="1"/>
      </right>
      <top style="thin">
        <color indexed="64"/>
      </top>
      <bottom/>
      <diagonal/>
    </border>
    <border>
      <left/>
      <right style="double">
        <color auto="1"/>
      </right>
      <top/>
      <bottom style="thin">
        <color indexed="64"/>
      </bottom>
      <diagonal/>
    </border>
    <border>
      <left style="double">
        <color auto="1"/>
      </left>
      <right style="thin">
        <color indexed="64"/>
      </right>
      <top/>
      <bottom/>
      <diagonal/>
    </border>
    <border>
      <left style="thin">
        <color indexed="64"/>
      </left>
      <right style="thin">
        <color indexed="64"/>
      </right>
      <top/>
      <bottom/>
      <diagonal/>
    </border>
    <border>
      <left style="double">
        <color auto="1"/>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auto="1"/>
      </left>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8">
    <xf numFmtId="0" fontId="0" fillId="0" borderId="0" xfId="0"/>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7" fillId="0" borderId="0" xfId="0" applyFont="1"/>
    <xf numFmtId="0" fontId="8" fillId="0" borderId="0" xfId="0" applyFont="1"/>
    <xf numFmtId="0" fontId="11" fillId="0" borderId="0" xfId="0" applyFont="1"/>
    <xf numFmtId="43" fontId="0" fillId="0" borderId="0" xfId="3" applyNumberFormat="1" applyFont="1" applyProtection="1"/>
    <xf numFmtId="0" fontId="11" fillId="0" borderId="0" xfId="0" applyFont="1" applyAlignment="1">
      <alignment horizontal="left"/>
    </xf>
    <xf numFmtId="0" fontId="14" fillId="0" borderId="0" xfId="0" applyFont="1"/>
    <xf numFmtId="0" fontId="15" fillId="0" borderId="0" xfId="0" applyFont="1"/>
    <xf numFmtId="0" fontId="13" fillId="0" borderId="0" xfId="0" applyFont="1"/>
    <xf numFmtId="0" fontId="2" fillId="0" borderId="0" xfId="0" applyFont="1" applyAlignment="1"/>
    <xf numFmtId="0" fontId="2" fillId="0" borderId="0" xfId="0" applyFont="1" applyAlignment="1">
      <alignment horizontal="left"/>
    </xf>
    <xf numFmtId="0" fontId="11" fillId="0" borderId="0" xfId="0" applyFont="1" applyAlignment="1"/>
    <xf numFmtId="165" fontId="13" fillId="0" borderId="0" xfId="0" applyNumberFormat="1" applyFont="1" applyAlignment="1"/>
    <xf numFmtId="0" fontId="2" fillId="0" borderId="0" xfId="0" applyFont="1" applyAlignment="1">
      <alignment horizontal="left" indent="6"/>
    </xf>
    <xf numFmtId="0" fontId="13" fillId="0" borderId="0" xfId="0" applyFont="1" applyBorder="1" applyAlignment="1"/>
    <xf numFmtId="165" fontId="16" fillId="0" borderId="0" xfId="0" applyNumberFormat="1" applyFont="1" applyAlignment="1">
      <alignment horizontal="left"/>
    </xf>
    <xf numFmtId="0" fontId="13" fillId="0" borderId="0" xfId="0" applyFont="1" applyAlignment="1">
      <alignment vertical="justify"/>
    </xf>
    <xf numFmtId="0" fontId="13" fillId="0" borderId="0" xfId="0" applyFont="1" applyAlignment="1">
      <alignment horizontal="justify" vertical="justify"/>
    </xf>
    <xf numFmtId="0" fontId="20" fillId="0" borderId="0" xfId="0" applyFont="1"/>
    <xf numFmtId="0" fontId="2" fillId="0" borderId="0" xfId="0" applyFont="1"/>
    <xf numFmtId="0" fontId="13" fillId="0" borderId="0" xfId="0" applyFont="1" applyAlignment="1">
      <alignment horizontal="right"/>
    </xf>
    <xf numFmtId="0" fontId="0" fillId="0" borderId="0" xfId="0" applyProtection="1">
      <protection locked="0"/>
    </xf>
    <xf numFmtId="0" fontId="0" fillId="0" borderId="0" xfId="0" applyFont="1" applyProtection="1">
      <protection locked="0"/>
    </xf>
    <xf numFmtId="0" fontId="2" fillId="0" borderId="0" xfId="0" applyFont="1" applyAlignment="1" applyProtection="1">
      <protection locked="0"/>
    </xf>
    <xf numFmtId="0" fontId="13" fillId="0" borderId="0" xfId="0" applyFont="1" applyAlignment="1" applyProtection="1">
      <alignment horizontal="justify" vertical="justify"/>
      <protection locked="0"/>
    </xf>
    <xf numFmtId="0" fontId="13" fillId="0" borderId="0" xfId="0" applyFont="1" applyProtection="1">
      <protection locked="0"/>
    </xf>
    <xf numFmtId="0" fontId="6" fillId="0" borderId="1" xfId="0" applyFont="1" applyBorder="1" applyAlignment="1">
      <alignment horizontal="center" vertical="center" shrinkToFit="1"/>
    </xf>
    <xf numFmtId="44" fontId="6" fillId="0" borderId="1" xfId="1" applyFont="1" applyBorder="1" applyAlignment="1">
      <alignment horizontal="center" vertical="center" shrinkToFit="1"/>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18" xfId="0" applyBorder="1" applyAlignment="1">
      <alignment horizontal="center" vertical="center"/>
    </xf>
    <xf numFmtId="9" fontId="0" fillId="0" borderId="19" xfId="4" applyFont="1" applyBorder="1" applyAlignment="1">
      <alignment horizontal="center" vertical="center"/>
    </xf>
    <xf numFmtId="9" fontId="0" fillId="0" borderId="20" xfId="4" applyFont="1" applyBorder="1" applyAlignment="1">
      <alignment horizontal="center" vertical="center"/>
    </xf>
    <xf numFmtId="0" fontId="0" fillId="0" borderId="21" xfId="0" applyBorder="1" applyAlignment="1">
      <alignment horizontal="center" vertical="center"/>
    </xf>
    <xf numFmtId="9" fontId="0" fillId="0" borderId="1" xfId="4" applyFont="1"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9" fontId="0" fillId="0" borderId="28" xfId="0" applyNumberFormat="1" applyBorder="1" applyAlignment="1">
      <alignment horizontal="center" vertical="center"/>
    </xf>
    <xf numFmtId="44" fontId="23" fillId="0" borderId="3" xfId="1" applyFont="1" applyBorder="1" applyAlignment="1">
      <alignment horizontal="center" vertical="center"/>
    </xf>
    <xf numFmtId="0" fontId="0" fillId="0" borderId="10" xfId="0" applyBorder="1" applyAlignment="1">
      <alignment horizontal="left" vertical="center" wrapText="1"/>
    </xf>
    <xf numFmtId="0" fontId="0" fillId="0" borderId="0" xfId="0" applyBorder="1" applyAlignment="1">
      <alignment horizontal="left" vertical="center" wrapText="1"/>
    </xf>
    <xf numFmtId="44" fontId="0" fillId="0" borderId="0" xfId="1" applyFont="1" applyBorder="1" applyAlignment="1">
      <alignment horizontal="center" vertical="center"/>
    </xf>
    <xf numFmtId="0" fontId="19" fillId="0" borderId="0" xfId="0" applyFont="1" applyBorder="1" applyAlignment="1">
      <alignment horizontal="center" vertical="center"/>
    </xf>
    <xf numFmtId="44" fontId="23" fillId="5" borderId="3" xfId="0" applyNumberFormat="1" applyFont="1" applyFill="1" applyBorder="1" applyAlignment="1">
      <alignment horizontal="center" vertical="center"/>
    </xf>
    <xf numFmtId="0" fontId="0" fillId="0" borderId="0" xfId="0" applyBorder="1"/>
    <xf numFmtId="0" fontId="13" fillId="0" borderId="0" xfId="0" applyFont="1" applyAlignment="1">
      <alignment horizontal="justify" vertical="justify"/>
    </xf>
    <xf numFmtId="0" fontId="17" fillId="0" borderId="0" xfId="0" applyFont="1" applyAlignment="1">
      <alignment horizontal="center"/>
    </xf>
    <xf numFmtId="165" fontId="16" fillId="0" borderId="0" xfId="0" applyNumberFormat="1" applyFont="1" applyAlignment="1">
      <alignment horizontal="left"/>
    </xf>
    <xf numFmtId="0" fontId="18" fillId="0" borderId="0" xfId="0" applyFont="1" applyAlignment="1">
      <alignment horizontal="center"/>
    </xf>
    <xf numFmtId="0" fontId="13" fillId="0" borderId="0" xfId="0" applyFont="1" applyBorder="1" applyAlignment="1" applyProtection="1">
      <alignment horizontal="center"/>
      <protection locked="0"/>
    </xf>
    <xf numFmtId="0" fontId="13" fillId="0" borderId="0" xfId="0" applyFont="1" applyAlignment="1">
      <alignment horizontal="justify" vertical="justify"/>
    </xf>
    <xf numFmtId="0" fontId="21" fillId="0" borderId="0" xfId="0" applyFont="1" applyAlignment="1"/>
    <xf numFmtId="0" fontId="21" fillId="0" borderId="0" xfId="0" applyFont="1" applyAlignment="1">
      <alignment horizontal="left"/>
    </xf>
    <xf numFmtId="0" fontId="24" fillId="0" borderId="0" xfId="0" applyFont="1"/>
    <xf numFmtId="0" fontId="15" fillId="0" borderId="0" xfId="0" applyFont="1" applyAlignment="1"/>
    <xf numFmtId="0" fontId="15" fillId="0" borderId="0" xfId="0" applyFont="1" applyAlignment="1">
      <alignment horizontal="left"/>
    </xf>
    <xf numFmtId="0" fontId="15" fillId="0" borderId="0" xfId="0" applyFont="1" applyAlignment="1">
      <alignment horizontal="center"/>
    </xf>
    <xf numFmtId="0" fontId="0" fillId="0" borderId="0" xfId="0" applyBorder="1" applyAlignment="1">
      <alignment horizontal="left" vertical="center"/>
    </xf>
    <xf numFmtId="44" fontId="8" fillId="0" borderId="0" xfId="0" applyNumberFormat="1" applyFont="1" applyBorder="1" applyAlignment="1">
      <alignment horizontal="center" vertical="center"/>
    </xf>
    <xf numFmtId="0" fontId="2"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Protection="1"/>
    <xf numFmtId="0" fontId="2" fillId="0" borderId="0" xfId="0" applyFont="1" applyProtection="1"/>
    <xf numFmtId="0" fontId="0" fillId="0" borderId="0" xfId="0" applyFont="1" applyProtection="1"/>
    <xf numFmtId="0" fontId="5" fillId="0" borderId="1" xfId="0" applyFont="1" applyBorder="1" applyAlignment="1" applyProtection="1">
      <alignment horizontal="center" vertical="center" wrapText="1"/>
    </xf>
    <xf numFmtId="0" fontId="5" fillId="0" borderId="1" xfId="0" quotePrefix="1" applyFont="1" applyBorder="1" applyAlignment="1" applyProtection="1">
      <alignment horizontal="center" vertical="center" wrapText="1"/>
    </xf>
    <xf numFmtId="0" fontId="0" fillId="0" borderId="0" xfId="0" applyAlignment="1" applyProtection="1">
      <alignment horizontal="center" vertical="center"/>
    </xf>
    <xf numFmtId="0" fontId="2" fillId="0" borderId="6" xfId="0" applyFont="1" applyBorder="1" applyAlignment="1" applyProtection="1">
      <alignment horizontal="left" vertical="center"/>
    </xf>
    <xf numFmtId="0" fontId="0" fillId="0" borderId="3" xfId="0" applyBorder="1" applyProtection="1"/>
    <xf numFmtId="0" fontId="2" fillId="0" borderId="3" xfId="0" applyFont="1" applyBorder="1" applyAlignment="1" applyProtection="1">
      <alignment horizontal="center" vertical="center"/>
    </xf>
    <xf numFmtId="0" fontId="0" fillId="0" borderId="19" xfId="0" applyBorder="1" applyAlignment="1" applyProtection="1">
      <alignment horizontal="left" vertical="center"/>
    </xf>
    <xf numFmtId="0" fontId="0" fillId="0" borderId="19" xfId="0" applyBorder="1" applyProtection="1"/>
    <xf numFmtId="0" fontId="0" fillId="0" borderId="1" xfId="0" applyBorder="1" applyProtection="1"/>
    <xf numFmtId="0" fontId="0" fillId="0" borderId="24" xfId="0" applyBorder="1" applyAlignment="1" applyProtection="1">
      <alignment horizontal="left" vertical="center"/>
    </xf>
    <xf numFmtId="0" fontId="0" fillId="0" borderId="24" xfId="0" applyBorder="1" applyProtection="1"/>
    <xf numFmtId="0" fontId="2" fillId="0" borderId="31" xfId="0" applyFont="1" applyBorder="1" applyAlignment="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9" fontId="0" fillId="0" borderId="19" xfId="4" applyFont="1" applyBorder="1" applyAlignment="1" applyProtection="1">
      <alignment horizontal="center" vertical="center"/>
    </xf>
    <xf numFmtId="9" fontId="0" fillId="0" borderId="1" xfId="4" applyFont="1" applyBorder="1" applyAlignment="1" applyProtection="1">
      <alignment horizontal="center" vertical="center"/>
    </xf>
    <xf numFmtId="0" fontId="0" fillId="0" borderId="27" xfId="0" applyBorder="1" applyAlignment="1" applyProtection="1">
      <alignment horizontal="left" vertical="center"/>
    </xf>
    <xf numFmtId="9" fontId="0" fillId="0" borderId="27" xfId="4" applyFont="1" applyBorder="1" applyAlignment="1" applyProtection="1">
      <alignment horizontal="center" vertical="center"/>
    </xf>
    <xf numFmtId="9" fontId="0" fillId="0" borderId="28" xfId="0" applyNumberFormat="1" applyBorder="1" applyAlignment="1" applyProtection="1">
      <alignment horizontal="center" vertical="center"/>
    </xf>
    <xf numFmtId="9" fontId="0" fillId="0" borderId="3" xfId="0" applyNumberFormat="1" applyBorder="1" applyAlignment="1" applyProtection="1">
      <alignment horizontal="center" vertical="center"/>
    </xf>
    <xf numFmtId="44" fontId="23" fillId="5" borderId="3" xfId="0" applyNumberFormat="1" applyFont="1" applyFill="1" applyBorder="1" applyAlignment="1" applyProtection="1">
      <alignment horizontal="center" vertical="center"/>
    </xf>
    <xf numFmtId="44" fontId="23" fillId="0" borderId="3" xfId="1" applyFont="1" applyBorder="1" applyAlignment="1" applyProtection="1">
      <alignment horizontal="center" vertical="center"/>
    </xf>
    <xf numFmtId="0" fontId="0" fillId="0" borderId="0" xfId="0" applyBorder="1" applyProtection="1"/>
    <xf numFmtId="0" fontId="0" fillId="0" borderId="0" xfId="0" applyBorder="1" applyAlignment="1" applyProtection="1">
      <alignment horizontal="left" vertical="center" wrapText="1"/>
    </xf>
    <xf numFmtId="44" fontId="0" fillId="0" borderId="0" xfId="1"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1" xfId="0" applyBorder="1" applyAlignment="1" applyProtection="1">
      <alignment horizontal="left" vertical="center"/>
    </xf>
    <xf numFmtId="0" fontId="10" fillId="0" borderId="0" xfId="0" applyFont="1" applyAlignment="1" applyProtection="1">
      <alignment horizontal="center" vertical="center" wrapText="1"/>
    </xf>
    <xf numFmtId="0" fontId="0" fillId="0" borderId="43" xfId="0" applyBorder="1" applyProtection="1"/>
    <xf numFmtId="0" fontId="0" fillId="0" borderId="44" xfId="0" applyBorder="1" applyProtection="1"/>
    <xf numFmtId="0" fontId="0" fillId="0" borderId="45" xfId="0" applyBorder="1" applyProtection="1"/>
    <xf numFmtId="0" fontId="0" fillId="0" borderId="46" xfId="0" applyBorder="1" applyProtection="1"/>
    <xf numFmtId="0" fontId="0" fillId="0" borderId="47" xfId="0" applyBorder="1" applyProtection="1"/>
    <xf numFmtId="0" fontId="7" fillId="0" borderId="43"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44" xfId="0" applyFont="1" applyBorder="1" applyAlignment="1" applyProtection="1">
      <alignment horizontal="left" vertical="center"/>
    </xf>
    <xf numFmtId="0" fontId="0" fillId="0" borderId="0" xfId="0" applyAlignment="1">
      <alignment horizontal="center"/>
    </xf>
    <xf numFmtId="0" fontId="11" fillId="0" borderId="0" xfId="0" applyFont="1" applyFill="1" applyAlignment="1">
      <alignment horizontal="center" vertical="center" wrapText="1"/>
    </xf>
    <xf numFmtId="0" fontId="0" fillId="0" borderId="0" xfId="0" applyFill="1"/>
    <xf numFmtId="0" fontId="11" fillId="0" borderId="0" xfId="0" applyFont="1" applyAlignment="1">
      <alignment vertical="center"/>
    </xf>
    <xf numFmtId="0" fontId="2" fillId="0" borderId="0" xfId="0" applyFont="1" applyAlignment="1">
      <alignment vertical="center"/>
    </xf>
    <xf numFmtId="0" fontId="7" fillId="0" borderId="0" xfId="0" applyFont="1" applyAlignment="1">
      <alignment horizontal="left"/>
    </xf>
    <xf numFmtId="0" fontId="2" fillId="0" borderId="43" xfId="0" applyFont="1" applyBorder="1" applyProtection="1"/>
    <xf numFmtId="0" fontId="0" fillId="0" borderId="0" xfId="0" applyFont="1" applyBorder="1" applyProtection="1"/>
    <xf numFmtId="0" fontId="0" fillId="0" borderId="44" xfId="0" applyFont="1" applyBorder="1" applyProtection="1"/>
    <xf numFmtId="0" fontId="5" fillId="0" borderId="48" xfId="0" applyFont="1" applyBorder="1" applyAlignment="1" applyProtection="1">
      <alignment horizontal="center" vertical="center" wrapText="1"/>
    </xf>
    <xf numFmtId="0" fontId="6" fillId="0" borderId="48" xfId="0" applyFont="1" applyBorder="1" applyAlignment="1" applyProtection="1">
      <alignment horizontal="center" vertical="center" shrinkToFit="1"/>
    </xf>
    <xf numFmtId="0" fontId="0" fillId="0" borderId="48" xfId="0" applyBorder="1" applyAlignment="1" applyProtection="1">
      <alignment horizontal="center" vertical="center"/>
    </xf>
    <xf numFmtId="0" fontId="13" fillId="0" borderId="43" xfId="0" applyFont="1" applyBorder="1" applyProtection="1"/>
    <xf numFmtId="0" fontId="13" fillId="0" borderId="0" xfId="0" applyFont="1" applyBorder="1" applyProtection="1"/>
    <xf numFmtId="0" fontId="2" fillId="0" borderId="0" xfId="0" applyFont="1" applyBorder="1" applyAlignment="1" applyProtection="1">
      <alignment horizontal="left"/>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vertical="center"/>
    </xf>
    <xf numFmtId="0" fontId="0" fillId="0" borderId="53" xfId="0" applyBorder="1" applyAlignment="1" applyProtection="1">
      <alignment horizontal="center" vertical="center"/>
    </xf>
    <xf numFmtId="0" fontId="0" fillId="0" borderId="43" xfId="0" applyBorder="1" applyAlignment="1" applyProtection="1">
      <alignment horizontal="left" vertical="center" wrapText="1"/>
    </xf>
    <xf numFmtId="0" fontId="2" fillId="0" borderId="45" xfId="0" applyFont="1" applyBorder="1" applyProtection="1"/>
    <xf numFmtId="0" fontId="0" fillId="0" borderId="46" xfId="0" applyFont="1" applyBorder="1" applyProtection="1"/>
    <xf numFmtId="0" fontId="0" fillId="0" borderId="47" xfId="0" applyFont="1" applyBorder="1" applyProtection="1"/>
    <xf numFmtId="0" fontId="2" fillId="0" borderId="43" xfId="0" applyFont="1"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11" fillId="0" borderId="43"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44" xfId="0" applyFont="1" applyFill="1" applyBorder="1" applyAlignment="1" applyProtection="1">
      <alignment horizontal="center"/>
    </xf>
    <xf numFmtId="0" fontId="10" fillId="0" borderId="43" xfId="0" applyFont="1" applyFill="1" applyBorder="1" applyAlignment="1" applyProtection="1">
      <alignment horizontal="left"/>
    </xf>
    <xf numFmtId="0" fontId="10" fillId="0" borderId="0" xfId="0" applyFont="1" applyFill="1" applyBorder="1" applyAlignment="1" applyProtection="1">
      <alignment horizontal="left"/>
    </xf>
    <xf numFmtId="0" fontId="0" fillId="0" borderId="0" xfId="0" applyFill="1" applyBorder="1" applyProtection="1"/>
    <xf numFmtId="0" fontId="0" fillId="0" borderId="44" xfId="0" applyFill="1" applyBorder="1" applyProtection="1"/>
    <xf numFmtId="0" fontId="0" fillId="0" borderId="0" xfId="0" applyBorder="1" applyAlignment="1" applyProtection="1">
      <alignment horizontal="right"/>
    </xf>
    <xf numFmtId="0" fontId="0" fillId="3" borderId="44"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43" xfId="0" applyBorder="1" applyAlignment="1" applyProtection="1">
      <alignment horizontal="left"/>
    </xf>
    <xf numFmtId="0" fontId="0" fillId="0" borderId="0" xfId="0" applyBorder="1" applyAlignment="1" applyProtection="1">
      <alignment horizontal="right" vertical="center"/>
    </xf>
    <xf numFmtId="0" fontId="2" fillId="0" borderId="0" xfId="0" applyFont="1" applyBorder="1" applyProtection="1"/>
    <xf numFmtId="0" fontId="0" fillId="0" borderId="61" xfId="0" applyBorder="1" applyAlignment="1" applyProtection="1">
      <alignment horizontal="right" vertical="center"/>
    </xf>
    <xf numFmtId="0" fontId="2" fillId="10" borderId="1" xfId="0" applyFont="1" applyFill="1" applyBorder="1" applyAlignment="1" applyProtection="1">
      <alignment horizontal="center"/>
      <protection locked="0"/>
    </xf>
    <xf numFmtId="0" fontId="0" fillId="10" borderId="64" xfId="0" applyFill="1" applyBorder="1" applyAlignment="1" applyProtection="1">
      <protection locked="0"/>
    </xf>
    <xf numFmtId="0" fontId="6" fillId="10" borderId="1" xfId="0" applyFont="1" applyFill="1" applyBorder="1" applyAlignment="1" applyProtection="1">
      <alignment horizontal="center" vertical="center" shrinkToFit="1"/>
      <protection locked="0"/>
    </xf>
    <xf numFmtId="44" fontId="6" fillId="10" borderId="1" xfId="1" applyFont="1" applyFill="1" applyBorder="1" applyAlignment="1" applyProtection="1">
      <alignment horizontal="center" vertical="center" shrinkToFit="1"/>
      <protection locked="0"/>
    </xf>
    <xf numFmtId="0" fontId="22" fillId="10" borderId="1" xfId="0" applyFont="1" applyFill="1" applyBorder="1" applyAlignment="1" applyProtection="1">
      <alignment horizontal="center" vertical="center" shrinkToFit="1"/>
      <protection locked="0"/>
    </xf>
    <xf numFmtId="44" fontId="22" fillId="10" borderId="1" xfId="1" applyFont="1" applyFill="1" applyBorder="1" applyAlignment="1" applyProtection="1">
      <alignment horizontal="center" vertical="center" shrinkToFit="1"/>
      <protection locked="0"/>
    </xf>
    <xf numFmtId="9" fontId="0" fillId="10" borderId="19" xfId="4" applyFont="1" applyFill="1" applyBorder="1" applyAlignment="1" applyProtection="1">
      <alignment horizontal="center" vertical="center"/>
      <protection locked="0"/>
    </xf>
    <xf numFmtId="9" fontId="0" fillId="10" borderId="19" xfId="4" quotePrefix="1" applyFont="1" applyFill="1" applyBorder="1" applyAlignment="1" applyProtection="1">
      <alignment horizontal="center" vertical="center"/>
      <protection locked="0"/>
    </xf>
    <xf numFmtId="9" fontId="0" fillId="10" borderId="20" xfId="4" applyFont="1" applyFill="1" applyBorder="1" applyAlignment="1" applyProtection="1">
      <alignment horizontal="center" vertical="center"/>
      <protection locked="0"/>
    </xf>
    <xf numFmtId="9" fontId="0" fillId="10" borderId="1" xfId="4" applyFont="1" applyFill="1" applyBorder="1" applyAlignment="1" applyProtection="1">
      <alignment horizontal="center" vertical="center"/>
      <protection locked="0"/>
    </xf>
    <xf numFmtId="9" fontId="0" fillId="10" borderId="22" xfId="4" applyFont="1" applyFill="1" applyBorder="1" applyAlignment="1" applyProtection="1">
      <alignment horizontal="center" vertical="center"/>
      <protection locked="0"/>
    </xf>
    <xf numFmtId="9" fontId="0" fillId="10" borderId="24" xfId="4" applyFont="1" applyFill="1" applyBorder="1" applyAlignment="1" applyProtection="1">
      <alignment horizontal="center" vertical="center"/>
      <protection locked="0"/>
    </xf>
    <xf numFmtId="9" fontId="0" fillId="10" borderId="25" xfId="4" applyFont="1" applyFill="1" applyBorder="1" applyAlignment="1" applyProtection="1">
      <alignment horizontal="center" vertical="center"/>
      <protection locked="0"/>
    </xf>
    <xf numFmtId="9" fontId="0" fillId="10" borderId="29" xfId="4" applyFont="1" applyFill="1" applyBorder="1" applyAlignment="1" applyProtection="1">
      <alignment horizontal="center" vertical="center"/>
      <protection locked="0"/>
    </xf>
    <xf numFmtId="9" fontId="0" fillId="10" borderId="35" xfId="4" applyFont="1" applyFill="1" applyBorder="1" applyAlignment="1" applyProtection="1">
      <alignment horizontal="center" vertical="center"/>
      <protection locked="0"/>
    </xf>
    <xf numFmtId="9" fontId="0" fillId="10" borderId="30" xfId="4" applyFont="1" applyFill="1" applyBorder="1" applyAlignment="1" applyProtection="1">
      <alignment horizontal="center" vertical="center"/>
      <protection locked="0"/>
    </xf>
    <xf numFmtId="9" fontId="0" fillId="10" borderId="32" xfId="4" applyFont="1" applyFill="1" applyBorder="1" applyAlignment="1" applyProtection="1">
      <alignment horizontal="center" vertical="center"/>
      <protection locked="0"/>
    </xf>
    <xf numFmtId="9" fontId="0" fillId="10" borderId="33" xfId="4" applyFont="1" applyFill="1" applyBorder="1" applyAlignment="1" applyProtection="1">
      <alignment horizontal="center" vertical="center"/>
      <protection locked="0"/>
    </xf>
    <xf numFmtId="9" fontId="0" fillId="10" borderId="27" xfId="4" applyFont="1" applyFill="1" applyBorder="1" applyAlignment="1" applyProtection="1">
      <alignment horizontal="center" vertical="center"/>
      <protection locked="0"/>
    </xf>
    <xf numFmtId="9" fontId="0" fillId="10" borderId="34" xfId="4" applyFont="1" applyFill="1" applyBorder="1" applyAlignment="1" applyProtection="1">
      <alignment horizontal="center" vertical="center"/>
      <protection locked="0"/>
    </xf>
    <xf numFmtId="0" fontId="0" fillId="0" borderId="65" xfId="0" applyBorder="1" applyProtection="1"/>
    <xf numFmtId="0" fontId="2" fillId="0" borderId="43" xfId="0" applyFont="1" applyBorder="1" applyAlignment="1" applyProtection="1">
      <alignment horizontal="left"/>
    </xf>
    <xf numFmtId="0" fontId="35" fillId="0" borderId="0" xfId="0" applyFont="1"/>
    <xf numFmtId="0" fontId="26" fillId="0" borderId="0" xfId="0" applyFont="1"/>
    <xf numFmtId="0" fontId="0" fillId="0" borderId="65" xfId="0" applyBorder="1"/>
    <xf numFmtId="0" fontId="7" fillId="0" borderId="0" xfId="0" applyFont="1" applyAlignment="1">
      <alignment vertical="center"/>
    </xf>
    <xf numFmtId="0" fontId="36" fillId="0" borderId="0" xfId="0" applyFont="1"/>
    <xf numFmtId="0" fontId="37" fillId="0" borderId="0" xfId="0" applyFont="1"/>
    <xf numFmtId="0" fontId="0" fillId="0" borderId="6" xfId="0" applyBorder="1"/>
    <xf numFmtId="0" fontId="0" fillId="0" borderId="5" xfId="0" applyBorder="1"/>
    <xf numFmtId="0" fontId="20" fillId="0" borderId="5" xfId="0" applyFont="1" applyBorder="1"/>
    <xf numFmtId="0" fontId="21" fillId="0" borderId="5" xfId="0" applyFont="1" applyBorder="1" applyAlignment="1">
      <alignment horizontal="center"/>
    </xf>
    <xf numFmtId="0" fontId="0" fillId="0" borderId="4" xfId="0" applyBorder="1"/>
    <xf numFmtId="44" fontId="39" fillId="0" borderId="0" xfId="0" applyNumberFormat="1" applyFont="1" applyBorder="1" applyAlignment="1">
      <alignment horizontal="center" vertical="center"/>
    </xf>
    <xf numFmtId="0" fontId="26" fillId="0" borderId="0" xfId="0" applyFont="1" applyAlignment="1"/>
    <xf numFmtId="44" fontId="26" fillId="0" borderId="0" xfId="0" applyNumberFormat="1" applyFont="1" applyAlignment="1"/>
    <xf numFmtId="0" fontId="38" fillId="0" borderId="0" xfId="0" applyFont="1" applyAlignment="1"/>
    <xf numFmtId="44" fontId="40" fillId="0" borderId="0" xfId="0" applyNumberFormat="1" applyFont="1" applyBorder="1" applyAlignment="1">
      <alignment horizontal="center" vertical="center"/>
    </xf>
    <xf numFmtId="0" fontId="40" fillId="0" borderId="0" xfId="0" applyFont="1" applyAlignment="1">
      <alignment vertical="center"/>
    </xf>
    <xf numFmtId="44" fontId="40" fillId="0" borderId="0" xfId="0" applyNumberFormat="1" applyFont="1" applyAlignment="1">
      <alignment vertical="center"/>
    </xf>
    <xf numFmtId="166" fontId="6" fillId="0" borderId="1" xfId="3" applyNumberFormat="1" applyFont="1" applyBorder="1"/>
    <xf numFmtId="44" fontId="2" fillId="7" borderId="0" xfId="1" applyFont="1" applyFill="1" applyBorder="1" applyAlignment="1">
      <alignment horizontal="left" vertical="center"/>
    </xf>
    <xf numFmtId="0" fontId="28" fillId="0" borderId="43" xfId="0" applyFont="1" applyBorder="1" applyProtection="1"/>
    <xf numFmtId="9" fontId="0" fillId="0" borderId="22" xfId="4" applyFont="1" applyBorder="1" applyAlignment="1">
      <alignment horizontal="center" vertical="center"/>
    </xf>
    <xf numFmtId="0" fontId="5" fillId="0" borderId="72" xfId="0" applyFont="1" applyBorder="1" applyAlignment="1">
      <alignment horizontal="center" vertical="center" wrapText="1"/>
    </xf>
    <xf numFmtId="0" fontId="0" fillId="0" borderId="0" xfId="0" applyBorder="1" applyAlignment="1">
      <alignment horizontal="justify" vertical="justify" wrapText="1"/>
    </xf>
    <xf numFmtId="0" fontId="0" fillId="0" borderId="1" xfId="0" applyBorder="1" applyAlignment="1">
      <alignment horizontal="left" vertical="center"/>
    </xf>
    <xf numFmtId="0" fontId="15" fillId="0" borderId="0" xfId="0" applyFont="1" applyAlignment="1">
      <alignment horizontal="left" vertical="top"/>
    </xf>
    <xf numFmtId="0" fontId="0" fillId="0" borderId="11" xfId="0" applyBorder="1" applyAlignment="1">
      <alignment horizontal="center" vertical="center"/>
    </xf>
    <xf numFmtId="0" fontId="15" fillId="0" borderId="0" xfId="0" applyFont="1" applyAlignment="1">
      <alignment horizontal="left" vertical="center"/>
    </xf>
    <xf numFmtId="0" fontId="17" fillId="0" borderId="0" xfId="0" applyFont="1" applyAlignment="1">
      <alignment horizontal="justify" vertical="justify"/>
    </xf>
    <xf numFmtId="0" fontId="17" fillId="0" borderId="0" xfId="0" applyFont="1"/>
    <xf numFmtId="0" fontId="0" fillId="0" borderId="0" xfId="0" applyFont="1" applyAlignment="1"/>
    <xf numFmtId="0" fontId="0" fillId="0" borderId="0" xfId="0" applyFill="1" applyBorder="1" applyAlignment="1" applyProtection="1">
      <alignment horizontal="center"/>
    </xf>
    <xf numFmtId="0" fontId="11" fillId="8" borderId="40" xfId="0" applyFont="1" applyFill="1" applyBorder="1" applyAlignment="1">
      <alignment horizontal="center" vertical="top"/>
    </xf>
    <xf numFmtId="0" fontId="11" fillId="8" borderId="41" xfId="0" applyFont="1" applyFill="1" applyBorder="1" applyAlignment="1">
      <alignment horizontal="center" vertical="top"/>
    </xf>
    <xf numFmtId="0" fontId="11" fillId="8" borderId="42" xfId="0" applyFont="1" applyFill="1" applyBorder="1" applyAlignment="1">
      <alignment horizontal="center" vertical="top"/>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2" fillId="0" borderId="45" xfId="0" applyFont="1" applyBorder="1" applyAlignment="1">
      <alignment horizontal="justify" vertical="justify" wrapText="1"/>
    </xf>
    <xf numFmtId="0" fontId="0" fillId="0" borderId="46" xfId="0" applyBorder="1" applyAlignment="1">
      <alignment horizontal="justify" vertical="justify" wrapText="1"/>
    </xf>
    <xf numFmtId="0" fontId="0" fillId="0" borderId="47" xfId="0" applyBorder="1" applyAlignment="1">
      <alignment horizontal="justify" vertical="justify" wrapText="1"/>
    </xf>
    <xf numFmtId="0" fontId="31" fillId="0" borderId="0" xfId="0" applyFont="1" applyAlignment="1">
      <alignment horizontal="center"/>
    </xf>
    <xf numFmtId="0" fontId="11" fillId="2" borderId="0" xfId="0" applyFont="1" applyFill="1" applyAlignment="1">
      <alignment horizontal="center" vertical="center" wrapText="1"/>
    </xf>
    <xf numFmtId="0" fontId="0" fillId="0" borderId="45" xfId="0" applyBorder="1" applyAlignment="1">
      <alignment horizontal="justify" vertical="justify" wrapText="1"/>
    </xf>
    <xf numFmtId="0" fontId="0" fillId="0" borderId="43" xfId="0" applyBorder="1" applyAlignment="1">
      <alignment horizontal="justify" vertical="justify" wrapText="1"/>
    </xf>
    <xf numFmtId="0" fontId="0" fillId="0" borderId="0" xfId="0" applyBorder="1" applyAlignment="1">
      <alignment horizontal="justify" vertical="justify" wrapText="1"/>
    </xf>
    <xf numFmtId="0" fontId="0" fillId="0" borderId="44" xfId="0" applyBorder="1" applyAlignment="1">
      <alignment horizontal="justify" vertical="justify" wrapText="1"/>
    </xf>
    <xf numFmtId="0" fontId="0" fillId="0" borderId="40" xfId="0" applyBorder="1" applyAlignment="1">
      <alignment horizontal="justify" vertical="justify" wrapText="1"/>
    </xf>
    <xf numFmtId="0" fontId="0" fillId="0" borderId="41" xfId="0" applyBorder="1" applyAlignment="1">
      <alignment horizontal="justify" vertical="justify" wrapText="1"/>
    </xf>
    <xf numFmtId="0" fontId="0" fillId="0" borderId="42" xfId="0" applyBorder="1" applyAlignment="1">
      <alignment horizontal="justify" vertical="justify" wrapText="1"/>
    </xf>
    <xf numFmtId="0" fontId="0" fillId="0" borderId="43" xfId="0" applyBorder="1" applyAlignment="1">
      <alignment horizontal="center" vertical="center" wrapText="1"/>
    </xf>
    <xf numFmtId="0" fontId="0" fillId="0" borderId="0"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2" fillId="0" borderId="43" xfId="0" applyFont="1" applyBorder="1" applyAlignment="1">
      <alignment horizontal="left" vertical="center" wrapText="1"/>
    </xf>
    <xf numFmtId="0" fontId="2" fillId="0" borderId="0"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7" fillId="0" borderId="0" xfId="0" applyFont="1" applyAlignment="1">
      <alignment horizontal="center"/>
    </xf>
    <xf numFmtId="0" fontId="2" fillId="2" borderId="0" xfId="0" applyFont="1" applyFill="1" applyAlignment="1">
      <alignment horizontal="center" vertical="center"/>
    </xf>
    <xf numFmtId="0" fontId="46" fillId="0" borderId="11" xfId="0" applyFont="1" applyBorder="1" applyAlignment="1">
      <alignment horizontal="left" vertical="justify" wrapText="1"/>
    </xf>
    <xf numFmtId="0" fontId="46" fillId="0" borderId="12" xfId="0" applyFont="1" applyBorder="1" applyAlignment="1">
      <alignment horizontal="left" vertical="justify" wrapText="1"/>
    </xf>
    <xf numFmtId="0" fontId="46" fillId="0" borderId="13" xfId="0" applyFont="1" applyBorder="1" applyAlignment="1">
      <alignment horizontal="left" vertical="justify" wrapText="1"/>
    </xf>
    <xf numFmtId="0" fontId="46" fillId="0" borderId="10" xfId="0" applyFont="1" applyBorder="1" applyAlignment="1">
      <alignment horizontal="left" vertical="justify" wrapText="1"/>
    </xf>
    <xf numFmtId="0" fontId="46" fillId="0" borderId="0" xfId="0" applyFont="1" applyBorder="1" applyAlignment="1">
      <alignment horizontal="left" vertical="justify" wrapText="1"/>
    </xf>
    <xf numFmtId="0" fontId="46" fillId="0" borderId="14" xfId="0" applyFont="1" applyBorder="1" applyAlignment="1">
      <alignment horizontal="left" vertical="justify" wrapText="1"/>
    </xf>
    <xf numFmtId="0" fontId="46" fillId="0" borderId="15" xfId="0" applyFont="1" applyBorder="1" applyAlignment="1">
      <alignment horizontal="left" vertical="justify" wrapText="1"/>
    </xf>
    <xf numFmtId="0" fontId="46" fillId="0" borderId="16" xfId="0" applyFont="1" applyBorder="1" applyAlignment="1">
      <alignment horizontal="left" vertical="justify" wrapText="1"/>
    </xf>
    <xf numFmtId="0" fontId="46" fillId="0" borderId="17" xfId="0" applyFont="1" applyBorder="1" applyAlignment="1">
      <alignment horizontal="left" vertical="justify" wrapText="1"/>
    </xf>
    <xf numFmtId="0" fontId="23" fillId="10" borderId="62" xfId="0" applyFont="1" applyFill="1" applyBorder="1" applyAlignment="1" applyProtection="1">
      <alignment horizontal="left" vertical="top" wrapText="1"/>
      <protection locked="0"/>
    </xf>
    <xf numFmtId="0" fontId="23" fillId="10" borderId="63" xfId="0" applyFont="1" applyFill="1" applyBorder="1" applyAlignment="1" applyProtection="1">
      <alignment horizontal="left" vertical="top" wrapText="1"/>
      <protection locked="0"/>
    </xf>
    <xf numFmtId="0" fontId="23" fillId="10" borderId="67" xfId="0" applyFont="1" applyFill="1" applyBorder="1" applyAlignment="1" applyProtection="1">
      <alignment horizontal="left" vertical="top" wrapText="1"/>
      <protection locked="0"/>
    </xf>
    <xf numFmtId="0" fontId="23" fillId="10" borderId="65" xfId="0" applyFont="1" applyFill="1" applyBorder="1" applyAlignment="1" applyProtection="1">
      <alignment horizontal="left" vertical="top" wrapText="1"/>
      <protection locked="0"/>
    </xf>
    <xf numFmtId="0" fontId="23" fillId="10" borderId="0" xfId="0" applyFont="1" applyFill="1" applyBorder="1" applyAlignment="1" applyProtection="1">
      <alignment horizontal="left" vertical="top" wrapText="1"/>
      <protection locked="0"/>
    </xf>
    <xf numFmtId="0" fontId="23" fillId="10" borderId="44" xfId="0" applyFont="1" applyFill="1" applyBorder="1" applyAlignment="1" applyProtection="1">
      <alignment horizontal="left" vertical="top" wrapText="1"/>
      <protection locked="0"/>
    </xf>
    <xf numFmtId="0" fontId="23" fillId="10" borderId="29" xfId="0" applyFont="1" applyFill="1" applyBorder="1" applyAlignment="1" applyProtection="1">
      <alignment horizontal="left" vertical="top" wrapText="1"/>
      <protection locked="0"/>
    </xf>
    <xf numFmtId="0" fontId="23" fillId="10" borderId="2" xfId="0" applyFont="1" applyFill="1" applyBorder="1" applyAlignment="1" applyProtection="1">
      <alignment horizontal="left" vertical="top" wrapText="1"/>
      <protection locked="0"/>
    </xf>
    <xf numFmtId="0" fontId="23" fillId="10" borderId="68" xfId="0" applyFont="1" applyFill="1" applyBorder="1" applyAlignment="1" applyProtection="1">
      <alignment horizontal="left" vertical="top" wrapText="1"/>
      <protection locked="0"/>
    </xf>
    <xf numFmtId="0" fontId="2" fillId="0" borderId="69" xfId="0" applyFont="1" applyBorder="1" applyAlignment="1" applyProtection="1">
      <alignment horizontal="left" wrapText="1"/>
    </xf>
    <xf numFmtId="0" fontId="43" fillId="10" borderId="7" xfId="0" applyFont="1" applyFill="1" applyBorder="1" applyAlignment="1" applyProtection="1">
      <alignment horizontal="left"/>
      <protection locked="0"/>
    </xf>
    <xf numFmtId="0" fontId="43" fillId="10" borderId="8" xfId="0" applyFont="1" applyFill="1" applyBorder="1" applyAlignment="1" applyProtection="1">
      <alignment horizontal="left"/>
      <protection locked="0"/>
    </xf>
    <xf numFmtId="0" fontId="43" fillId="10" borderId="9" xfId="0" applyFont="1" applyFill="1" applyBorder="1" applyAlignment="1" applyProtection="1">
      <alignment horizontal="left"/>
      <protection locked="0"/>
    </xf>
    <xf numFmtId="0" fontId="0" fillId="10" borderId="7" xfId="0" applyFill="1" applyBorder="1" applyAlignment="1" applyProtection="1">
      <alignment horizontal="left"/>
      <protection locked="0"/>
    </xf>
    <xf numFmtId="0" fontId="0" fillId="10" borderId="8" xfId="0" applyFill="1" applyBorder="1" applyAlignment="1" applyProtection="1">
      <alignment horizontal="left"/>
      <protection locked="0"/>
    </xf>
    <xf numFmtId="0" fontId="0" fillId="10" borderId="11" xfId="0" applyFill="1" applyBorder="1" applyAlignment="1" applyProtection="1">
      <alignment horizontal="left" wrapText="1"/>
      <protection locked="0"/>
    </xf>
    <xf numFmtId="0" fontId="0" fillId="10" borderId="12" xfId="0" applyFill="1" applyBorder="1" applyAlignment="1" applyProtection="1">
      <alignment horizontal="left" wrapText="1"/>
      <protection locked="0"/>
    </xf>
    <xf numFmtId="0" fontId="0" fillId="10" borderId="55" xfId="0" applyFill="1" applyBorder="1" applyAlignment="1" applyProtection="1">
      <alignment horizontal="left" wrapText="1"/>
      <protection locked="0"/>
    </xf>
    <xf numFmtId="0" fontId="0" fillId="10" borderId="15" xfId="0" applyFill="1" applyBorder="1" applyAlignment="1" applyProtection="1">
      <alignment horizontal="left" wrapText="1"/>
      <protection locked="0"/>
    </xf>
    <xf numFmtId="0" fontId="0" fillId="10" borderId="16" xfId="0" applyFill="1" applyBorder="1" applyAlignment="1" applyProtection="1">
      <alignment horizontal="left" wrapText="1"/>
      <protection locked="0"/>
    </xf>
    <xf numFmtId="0" fontId="0" fillId="10" borderId="56" xfId="0" applyFill="1" applyBorder="1" applyAlignment="1" applyProtection="1">
      <alignment horizontal="left" wrapText="1"/>
      <protection locked="0"/>
    </xf>
    <xf numFmtId="0" fontId="43" fillId="10" borderId="7" xfId="0" applyFont="1" applyFill="1" applyBorder="1" applyAlignment="1" applyProtection="1">
      <alignment horizontal="left" wrapText="1"/>
      <protection locked="0"/>
    </xf>
    <xf numFmtId="0" fontId="43" fillId="10" borderId="8" xfId="0" applyFont="1" applyFill="1" applyBorder="1" applyAlignment="1" applyProtection="1">
      <alignment horizontal="left" wrapText="1"/>
      <protection locked="0"/>
    </xf>
    <xf numFmtId="0" fontId="43" fillId="10" borderId="9" xfId="0" applyFont="1" applyFill="1" applyBorder="1" applyAlignment="1" applyProtection="1">
      <alignment horizontal="left" wrapText="1"/>
      <protection locked="0"/>
    </xf>
    <xf numFmtId="0" fontId="10" fillId="0" borderId="0" xfId="0" applyFont="1" applyAlignment="1" applyProtection="1">
      <alignment horizontal="center" vertical="center" wrapText="1"/>
    </xf>
    <xf numFmtId="0" fontId="22" fillId="10" borderId="7" xfId="0" applyFont="1" applyFill="1" applyBorder="1" applyAlignment="1" applyProtection="1">
      <alignment horizontal="center" vertical="center" shrinkToFit="1"/>
      <protection locked="0"/>
    </xf>
    <xf numFmtId="0" fontId="22" fillId="10" borderId="9" xfId="0" applyFont="1" applyFill="1" applyBorder="1" applyAlignment="1" applyProtection="1">
      <alignment horizontal="center" vertical="center" shrinkToFit="1"/>
      <protection locked="0"/>
    </xf>
    <xf numFmtId="0" fontId="0" fillId="10" borderId="7" xfId="0" applyFill="1" applyBorder="1" applyAlignment="1" applyProtection="1">
      <alignment horizontal="center" vertical="center"/>
      <protection locked="0"/>
    </xf>
    <xf numFmtId="0" fontId="0" fillId="10" borderId="9" xfId="0" applyFill="1" applyBorder="1" applyAlignment="1" applyProtection="1">
      <alignment horizontal="center" vertical="center"/>
      <protection locked="0"/>
    </xf>
    <xf numFmtId="0" fontId="0" fillId="10" borderId="7" xfId="0" applyFill="1" applyBorder="1" applyAlignment="1" applyProtection="1">
      <alignment horizontal="center"/>
      <protection locked="0"/>
    </xf>
    <xf numFmtId="0" fontId="0" fillId="10" borderId="8"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0" fillId="10" borderId="9" xfId="0" applyFill="1" applyBorder="1" applyAlignment="1" applyProtection="1">
      <alignment horizontal="left"/>
      <protection locked="0"/>
    </xf>
    <xf numFmtId="0" fontId="2" fillId="0" borderId="43" xfId="0" applyFont="1" applyBorder="1" applyAlignment="1" applyProtection="1">
      <alignment horizontal="left"/>
    </xf>
    <xf numFmtId="0" fontId="2" fillId="0" borderId="0" xfId="0" applyFont="1" applyBorder="1" applyAlignment="1" applyProtection="1">
      <alignment horizontal="left"/>
    </xf>
    <xf numFmtId="0" fontId="32" fillId="4" borderId="40" xfId="0" applyFont="1" applyFill="1" applyBorder="1" applyAlignment="1" applyProtection="1">
      <alignment horizontal="center"/>
    </xf>
    <xf numFmtId="0" fontId="32" fillId="4" borderId="41" xfId="0" applyFont="1" applyFill="1" applyBorder="1" applyAlignment="1" applyProtection="1">
      <alignment horizontal="center"/>
    </xf>
    <xf numFmtId="0" fontId="32" fillId="4" borderId="42" xfId="0" applyFont="1" applyFill="1" applyBorder="1" applyAlignment="1" applyProtection="1">
      <alignment horizontal="center"/>
    </xf>
    <xf numFmtId="0" fontId="2" fillId="0" borderId="43"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10" borderId="24" xfId="0" applyFill="1" applyBorder="1" applyAlignment="1" applyProtection="1">
      <alignment horizontal="center" vertical="center"/>
      <protection locked="0"/>
    </xf>
    <xf numFmtId="0" fontId="0" fillId="10" borderId="70" xfId="0" applyFill="1" applyBorder="1" applyAlignment="1" applyProtection="1">
      <alignment horizontal="center" vertical="center"/>
      <protection locked="0"/>
    </xf>
    <xf numFmtId="0" fontId="0" fillId="10" borderId="19" xfId="0" applyFill="1" applyBorder="1" applyAlignment="1" applyProtection="1">
      <alignment horizontal="center" vertical="center"/>
      <protection locked="0"/>
    </xf>
    <xf numFmtId="0" fontId="33" fillId="0" borderId="0" xfId="0" applyFont="1" applyBorder="1" applyAlignment="1" applyProtection="1">
      <alignment horizontal="center" vertical="center" wrapText="1"/>
    </xf>
    <xf numFmtId="0" fontId="2" fillId="0" borderId="43" xfId="0" applyFont="1" applyBorder="1" applyAlignment="1" applyProtection="1">
      <alignment horizontal="center" wrapText="1"/>
    </xf>
    <xf numFmtId="0" fontId="2" fillId="0" borderId="0" xfId="0" applyFont="1" applyBorder="1" applyAlignment="1" applyProtection="1">
      <alignment horizontal="center" wrapText="1"/>
    </xf>
    <xf numFmtId="0" fontId="0" fillId="10" borderId="62" xfId="0" applyFill="1" applyBorder="1" applyAlignment="1" applyProtection="1">
      <alignment horizontal="center" vertical="center"/>
      <protection locked="0"/>
    </xf>
    <xf numFmtId="0" fontId="0" fillId="10" borderId="60" xfId="0" applyFill="1" applyBorder="1" applyAlignment="1" applyProtection="1">
      <alignment horizontal="center" vertical="center"/>
      <protection locked="0"/>
    </xf>
    <xf numFmtId="0" fontId="0" fillId="10" borderId="29" xfId="0" applyFill="1" applyBorder="1" applyAlignment="1" applyProtection="1">
      <alignment horizontal="center" vertical="center"/>
      <protection locked="0"/>
    </xf>
    <xf numFmtId="0" fontId="0" fillId="10" borderId="66" xfId="0" applyFill="1" applyBorder="1" applyAlignment="1" applyProtection="1">
      <alignment horizontal="center" vertical="center"/>
      <protection locked="0"/>
    </xf>
    <xf numFmtId="0" fontId="34" fillId="9" borderId="57" xfId="0" applyFont="1" applyFill="1" applyBorder="1" applyAlignment="1" applyProtection="1">
      <alignment horizontal="center" vertical="center" wrapText="1"/>
    </xf>
    <xf numFmtId="0" fontId="34" fillId="9" borderId="58" xfId="0" applyFont="1" applyFill="1" applyBorder="1" applyAlignment="1" applyProtection="1">
      <alignment horizontal="center" vertical="center" wrapText="1"/>
    </xf>
    <xf numFmtId="0" fontId="34" fillId="9" borderId="59" xfId="0" applyFont="1" applyFill="1" applyBorder="1" applyAlignment="1" applyProtection="1">
      <alignment horizontal="center" vertical="center" wrapText="1"/>
    </xf>
    <xf numFmtId="0" fontId="6" fillId="10" borderId="7" xfId="0" applyFont="1" applyFill="1" applyBorder="1" applyAlignment="1" applyProtection="1">
      <alignment horizontal="center" vertical="center" shrinkToFit="1"/>
      <protection locked="0"/>
    </xf>
    <xf numFmtId="0" fontId="6" fillId="10" borderId="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center"/>
    </xf>
    <xf numFmtId="0" fontId="4" fillId="0" borderId="0" xfId="0" applyFont="1" applyBorder="1" applyAlignment="1" applyProtection="1">
      <alignment horizontal="left" vertical="center"/>
    </xf>
    <xf numFmtId="0" fontId="45" fillId="0" borderId="76" xfId="0" applyFont="1" applyBorder="1" applyAlignment="1" applyProtection="1">
      <alignment horizontal="center" vertical="center" wrapText="1"/>
    </xf>
    <xf numFmtId="0" fontId="45" fillId="0" borderId="2" xfId="0" applyFont="1" applyBorder="1" applyAlignment="1" applyProtection="1">
      <alignment horizontal="center" vertical="center" wrapText="1"/>
    </xf>
    <xf numFmtId="165" fontId="0" fillId="10" borderId="7" xfId="0" applyNumberFormat="1" applyFill="1" applyBorder="1" applyAlignment="1" applyProtection="1">
      <alignment horizontal="center"/>
      <protection locked="0"/>
    </xf>
    <xf numFmtId="165" fontId="0" fillId="10" borderId="8" xfId="0" applyNumberFormat="1" applyFill="1" applyBorder="1" applyAlignment="1" applyProtection="1">
      <alignment horizontal="center"/>
      <protection locked="0"/>
    </xf>
    <xf numFmtId="165" fontId="0" fillId="10" borderId="9" xfId="0" applyNumberFormat="1" applyFill="1" applyBorder="1" applyAlignment="1" applyProtection="1">
      <alignment horizontal="center"/>
      <protection locked="0"/>
    </xf>
    <xf numFmtId="0" fontId="5" fillId="0" borderId="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2" fillId="0" borderId="43" xfId="0" applyFont="1" applyBorder="1" applyAlignment="1" applyProtection="1">
      <alignment horizontal="center"/>
    </xf>
    <xf numFmtId="0" fontId="2" fillId="0" borderId="0" xfId="0" applyFont="1" applyBorder="1" applyAlignment="1" applyProtection="1">
      <alignment horizontal="center"/>
    </xf>
    <xf numFmtId="0" fontId="2" fillId="0" borderId="44" xfId="0" applyFont="1" applyBorder="1" applyAlignment="1" applyProtection="1">
      <alignment horizontal="center"/>
    </xf>
    <xf numFmtId="0" fontId="7"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49" fontId="43" fillId="10" borderId="1" xfId="2" applyNumberFormat="1" applyFont="1" applyFill="1" applyBorder="1" applyAlignment="1" applyProtection="1">
      <alignment horizontal="left" vertical="center"/>
      <protection locked="0"/>
    </xf>
    <xf numFmtId="49" fontId="43" fillId="10" borderId="1"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xf>
    <xf numFmtId="0" fontId="0" fillId="0" borderId="1" xfId="0" applyBorder="1" applyAlignment="1" applyProtection="1">
      <alignment horizontal="left" vertical="center"/>
    </xf>
    <xf numFmtId="44" fontId="2" fillId="0" borderId="71" xfId="1" applyFont="1" applyBorder="1" applyAlignment="1" applyProtection="1">
      <alignment horizontal="center" vertical="center"/>
    </xf>
    <xf numFmtId="44" fontId="2" fillId="0" borderId="16" xfId="1" applyFont="1" applyBorder="1" applyAlignment="1" applyProtection="1">
      <alignment horizontal="center" vertical="center"/>
    </xf>
    <xf numFmtId="0" fontId="27" fillId="4" borderId="54"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27" fillId="4" borderId="4" xfId="0" applyFont="1" applyFill="1" applyBorder="1" applyAlignment="1" applyProtection="1">
      <alignment horizontal="center" vertical="center" wrapText="1"/>
    </xf>
    <xf numFmtId="44" fontId="27" fillId="4" borderId="6" xfId="1" applyFont="1" applyFill="1" applyBorder="1" applyAlignment="1" applyProtection="1">
      <alignment horizontal="center" vertical="center"/>
    </xf>
    <xf numFmtId="44" fontId="27" fillId="4" borderId="4" xfId="1" applyFont="1" applyFill="1" applyBorder="1" applyAlignment="1" applyProtection="1">
      <alignment horizontal="center" vertical="center"/>
    </xf>
    <xf numFmtId="0" fontId="2" fillId="0" borderId="5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0" fillId="5" borderId="54"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7" xfId="0" applyBorder="1" applyAlignment="1" applyProtection="1">
      <alignment horizontal="left" vertical="center"/>
    </xf>
    <xf numFmtId="0" fontId="0" fillId="0" borderId="9" xfId="0" applyBorder="1" applyAlignment="1" applyProtection="1">
      <alignment horizontal="left" vertical="center"/>
    </xf>
    <xf numFmtId="0" fontId="33" fillId="0" borderId="0" xfId="0" applyFont="1" applyBorder="1" applyAlignment="1" applyProtection="1">
      <alignment horizontal="center"/>
    </xf>
    <xf numFmtId="0" fontId="33" fillId="0" borderId="44" xfId="0" applyFont="1" applyBorder="1" applyAlignment="1" applyProtection="1">
      <alignment horizontal="center"/>
    </xf>
    <xf numFmtId="0" fontId="23" fillId="0" borderId="0" xfId="0" applyFont="1" applyBorder="1" applyAlignment="1" applyProtection="1">
      <alignment horizontal="left" vertical="center" wrapText="1"/>
    </xf>
    <xf numFmtId="0" fontId="2" fillId="6" borderId="1" xfId="0" applyFont="1" applyFill="1" applyBorder="1" applyAlignment="1" applyProtection="1">
      <alignment horizontal="center" vertical="center"/>
    </xf>
    <xf numFmtId="0" fontId="0" fillId="0" borderId="1" xfId="0" applyBorder="1" applyAlignment="1" applyProtection="1">
      <alignment horizontal="left"/>
    </xf>
    <xf numFmtId="44" fontId="0" fillId="0" borderId="1" xfId="0" applyNumberFormat="1" applyBorder="1" applyAlignment="1" applyProtection="1">
      <alignment horizontal="center" vertical="center"/>
    </xf>
    <xf numFmtId="44" fontId="0" fillId="0" borderId="7" xfId="0" applyNumberFormat="1" applyBorder="1" applyAlignment="1" applyProtection="1">
      <alignment horizontal="center" vertical="center"/>
    </xf>
    <xf numFmtId="44" fontId="0" fillId="0" borderId="9" xfId="0" applyNumberFormat="1" applyBorder="1" applyAlignment="1" applyProtection="1">
      <alignment horizontal="center" vertical="center"/>
    </xf>
    <xf numFmtId="44" fontId="7" fillId="11" borderId="1" xfId="0" applyNumberFormat="1" applyFont="1" applyFill="1" applyBorder="1" applyAlignment="1" applyProtection="1">
      <alignment horizontal="center" vertical="center"/>
    </xf>
    <xf numFmtId="0" fontId="2" fillId="0" borderId="48" xfId="0" applyFont="1" applyBorder="1" applyAlignment="1" applyProtection="1">
      <alignment horizontal="left" vertical="center"/>
    </xf>
    <xf numFmtId="0" fontId="2" fillId="0" borderId="1" xfId="0" applyFont="1" applyBorder="1" applyAlignment="1" applyProtection="1">
      <alignment horizontal="left" vertical="center"/>
    </xf>
    <xf numFmtId="0" fontId="7" fillId="0" borderId="43"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44" xfId="0" applyFont="1" applyBorder="1" applyAlignment="1" applyProtection="1">
      <alignment horizontal="left" vertical="center"/>
    </xf>
    <xf numFmtId="0" fontId="2" fillId="10" borderId="7" xfId="0" applyFont="1" applyFill="1" applyBorder="1" applyAlignment="1" applyProtection="1">
      <alignment horizontal="center"/>
      <protection locked="0"/>
    </xf>
    <xf numFmtId="0" fontId="2" fillId="10" borderId="8" xfId="0" applyFont="1" applyFill="1" applyBorder="1" applyAlignment="1" applyProtection="1">
      <alignment horizontal="center"/>
      <protection locked="0"/>
    </xf>
    <xf numFmtId="0" fontId="2" fillId="10" borderId="9" xfId="0" applyFont="1" applyFill="1" applyBorder="1" applyAlignment="1" applyProtection="1">
      <alignment horizontal="center"/>
      <protection locked="0"/>
    </xf>
    <xf numFmtId="0" fontId="25" fillId="0" borderId="0" xfId="0" applyFont="1" applyFill="1" applyAlignment="1" applyProtection="1">
      <alignment horizontal="center" wrapText="1"/>
    </xf>
    <xf numFmtId="0" fontId="0" fillId="10" borderId="1" xfId="0" applyFill="1" applyBorder="1" applyAlignment="1" applyProtection="1">
      <alignment horizontal="center"/>
      <protection locked="0"/>
    </xf>
    <xf numFmtId="0" fontId="17" fillId="0" borderId="0" xfId="0" applyFont="1" applyAlignment="1">
      <alignment horizontal="justify" vertical="justify"/>
    </xf>
    <xf numFmtId="0" fontId="17" fillId="0" borderId="0" xfId="0" applyFont="1" applyAlignment="1">
      <alignment horizontal="center" vertical="justify"/>
    </xf>
    <xf numFmtId="0" fontId="47" fillId="0" borderId="0" xfId="0" applyFont="1" applyAlignment="1">
      <alignment horizontal="center"/>
    </xf>
    <xf numFmtId="0" fontId="17" fillId="0" borderId="0" xfId="0" applyFont="1" applyAlignment="1">
      <alignment horizontal="center"/>
    </xf>
    <xf numFmtId="0" fontId="49" fillId="0" borderId="0" xfId="0" applyFont="1" applyAlignment="1" applyProtection="1">
      <alignment horizontal="center" vertical="center" wrapText="1"/>
      <protection locked="0"/>
    </xf>
    <xf numFmtId="0" fontId="15" fillId="0" borderId="0" xfId="0" applyFont="1" applyAlignment="1">
      <alignment horizontal="left"/>
    </xf>
    <xf numFmtId="0" fontId="17" fillId="7" borderId="0" xfId="0" applyFont="1" applyFill="1" applyAlignment="1">
      <alignment horizontal="justify" vertical="justify"/>
    </xf>
    <xf numFmtId="0" fontId="0" fillId="0" borderId="7" xfId="0" applyBorder="1" applyAlignment="1">
      <alignment horizontal="center" vertical="center"/>
    </xf>
    <xf numFmtId="0" fontId="0" fillId="0" borderId="9"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48" fillId="7" borderId="0" xfId="0" applyFont="1" applyFill="1" applyAlignment="1">
      <alignment horizontal="justify" vertical="justify"/>
    </xf>
    <xf numFmtId="44" fontId="2" fillId="0" borderId="12" xfId="1" applyFont="1" applyBorder="1" applyAlignment="1">
      <alignment horizontal="center" vertical="center"/>
    </xf>
    <xf numFmtId="44" fontId="2" fillId="0" borderId="13" xfId="1" applyFont="1" applyBorder="1" applyAlignment="1">
      <alignment horizontal="center" vertical="center"/>
    </xf>
    <xf numFmtId="0" fontId="2" fillId="0" borderId="19" xfId="0" applyFont="1" applyBorder="1" applyAlignment="1">
      <alignment horizontal="left" vertical="center"/>
    </xf>
    <xf numFmtId="0" fontId="2" fillId="0" borderId="29" xfId="0" applyFont="1" applyBorder="1" applyAlignment="1">
      <alignment horizontal="left" vertical="center"/>
    </xf>
    <xf numFmtId="0" fontId="2" fillId="0" borderId="20" xfId="0" applyFont="1" applyBorder="1" applyAlignment="1">
      <alignment horizontal="left" vertical="center"/>
    </xf>
    <xf numFmtId="0" fontId="13" fillId="0" borderId="0" xfId="0" applyFont="1" applyAlignment="1">
      <alignment horizontal="left"/>
    </xf>
    <xf numFmtId="165" fontId="16" fillId="0" borderId="0" xfId="0" applyNumberFormat="1" applyFont="1" applyAlignment="1">
      <alignment horizontal="left"/>
    </xf>
    <xf numFmtId="0" fontId="3" fillId="0" borderId="27" xfId="2" applyBorder="1" applyAlignment="1">
      <alignment horizontal="left" vertical="center"/>
    </xf>
    <xf numFmtId="0" fontId="0" fillId="0" borderId="27" xfId="0" applyBorder="1" applyAlignment="1">
      <alignment horizontal="left" vertical="center"/>
    </xf>
    <xf numFmtId="0" fontId="0" fillId="0" borderId="75" xfId="0" applyBorder="1" applyAlignment="1">
      <alignment horizontal="lef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48" fillId="0" borderId="0" xfId="0" applyFont="1" applyAlignment="1">
      <alignment horizontal="justify" vertical="justify"/>
    </xf>
    <xf numFmtId="0" fontId="13" fillId="0" borderId="0" xfId="0" applyFont="1" applyBorder="1" applyAlignment="1" applyProtection="1">
      <alignment horizontal="center"/>
      <protection locked="0"/>
    </xf>
    <xf numFmtId="0" fontId="48" fillId="0" borderId="0" xfId="0" applyFont="1" applyAlignment="1">
      <alignment horizontal="justify" vertical="center"/>
    </xf>
    <xf numFmtId="0" fontId="4" fillId="5" borderId="6"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4" xfId="0" applyFont="1" applyFill="1" applyBorder="1" applyAlignment="1">
      <alignment horizontal="center" vertical="top"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8"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44" fontId="2" fillId="4" borderId="6" xfId="1" applyFont="1" applyFill="1" applyBorder="1" applyAlignment="1">
      <alignment horizontal="center" vertical="center"/>
    </xf>
    <xf numFmtId="44" fontId="2" fillId="4" borderId="4" xfId="1" applyFont="1"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44" fontId="8" fillId="0" borderId="8" xfId="0" applyNumberFormat="1" applyFont="1" applyBorder="1" applyAlignment="1">
      <alignment horizontal="center" vertical="center"/>
    </xf>
    <xf numFmtId="44" fontId="8" fillId="0" borderId="9" xfId="0" applyNumberFormat="1"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44" fontId="7" fillId="0" borderId="8" xfId="0" applyNumberFormat="1" applyFont="1" applyBorder="1" applyAlignment="1">
      <alignment horizontal="center" vertical="center"/>
    </xf>
    <xf numFmtId="44" fontId="7" fillId="0" borderId="9" xfId="0" applyNumberFormat="1" applyFont="1" applyBorder="1" applyAlignment="1">
      <alignment horizontal="center"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41" fillId="0" borderId="0" xfId="0" applyFont="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44" fillId="0" borderId="6"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4" xfId="0" applyFont="1" applyBorder="1" applyAlignment="1">
      <alignment horizontal="center" vertical="center" wrapText="1"/>
    </xf>
    <xf numFmtId="0" fontId="42" fillId="7" borderId="0" xfId="0" applyFont="1" applyFill="1" applyAlignment="1">
      <alignment horizontal="justify" vertical="justify"/>
    </xf>
    <xf numFmtId="0" fontId="49" fillId="0" borderId="0" xfId="0" applyFont="1" applyBorder="1" applyAlignment="1" applyProtection="1">
      <alignment horizontal="center" vertical="center" wrapText="1"/>
      <protection locked="0"/>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36" xfId="0" applyFont="1" applyBorder="1" applyAlignment="1">
      <alignment horizontal="left" vertical="center"/>
    </xf>
    <xf numFmtId="0" fontId="7" fillId="0" borderId="73" xfId="0" applyFont="1" applyBorder="1" applyAlignment="1">
      <alignment horizontal="left" vertical="center"/>
    </xf>
    <xf numFmtId="0" fontId="7" fillId="0" borderId="74" xfId="0" applyFont="1" applyBorder="1" applyAlignment="1">
      <alignment horizontal="left" vertical="center"/>
    </xf>
    <xf numFmtId="0" fontId="3" fillId="0" borderId="1" xfId="2" applyBorder="1" applyAlignment="1">
      <alignment horizontal="left" vertical="center"/>
    </xf>
    <xf numFmtId="0" fontId="0" fillId="0" borderId="1" xfId="0" applyBorder="1" applyAlignment="1">
      <alignment horizontal="left" vertical="center"/>
    </xf>
    <xf numFmtId="0" fontId="0" fillId="0" borderId="22" xfId="0" applyBorder="1" applyAlignment="1">
      <alignment horizontal="left" vertical="center"/>
    </xf>
    <xf numFmtId="0" fontId="7" fillId="0" borderId="0" xfId="0" applyFont="1" applyAlignment="1">
      <alignment horizontal="left" vertical="center"/>
    </xf>
    <xf numFmtId="0" fontId="30" fillId="0" borderId="0" xfId="0" applyFont="1" applyAlignment="1" applyProtection="1">
      <alignment horizontal="center" vertical="justify"/>
      <protection locked="0"/>
    </xf>
    <xf numFmtId="0" fontId="50" fillId="0" borderId="0" xfId="0" applyFont="1" applyAlignment="1" applyProtection="1">
      <alignment horizontal="center" vertical="justify"/>
      <protection locked="0"/>
    </xf>
    <xf numFmtId="0" fontId="7" fillId="0" borderId="0" xfId="0" applyFont="1" applyAlignment="1">
      <alignment horizontal="left" shrinkToFit="1"/>
    </xf>
  </cellXfs>
  <cellStyles count="5">
    <cellStyle name="Hiperlink" xfId="2" builtinId="8"/>
    <cellStyle name="Moeda" xfId="1" builtinId="4"/>
    <cellStyle name="Normal" xfId="0" builtinId="0"/>
    <cellStyle name="Porcentagem" xfId="4" builtinId="5"/>
    <cellStyle name="Vírgula" xfId="3" builtinId="3"/>
  </cellStyles>
  <dxfs count="0"/>
  <tableStyles count="0" defaultTableStyle="TableStyleMedium2" defaultPivotStyle="PivotStyleMedium9"/>
  <colors>
    <mruColors>
      <color rgb="FFA7EFC2"/>
      <color rgb="FFFFFF66"/>
      <color rgb="FFD4ECBA"/>
      <color rgb="FFFFD9B3"/>
      <color rgb="FFFFFFFF"/>
      <color rgb="FFFFCC99"/>
      <color rgb="FFFFFF99"/>
      <color rgb="FFD6BBEB"/>
      <color rgb="FFB4D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Pt>
            <c:idx val="5"/>
            <c:marker>
              <c:symbol val="square"/>
              <c:size val="8"/>
              <c:spPr>
                <a:solidFill>
                  <a:srgbClr val="FF0000"/>
                </a:solidFill>
              </c:spPr>
            </c:marker>
            <c:bubble3D val="0"/>
            <c:extLst>
              <c:ext xmlns:c16="http://schemas.microsoft.com/office/drawing/2014/chart" uri="{C3380CC4-5D6E-409C-BE32-E72D297353CC}">
                <c16:uniqueId val="{00000000-0D9E-4475-B9DE-F799E45D716A}"/>
              </c:ext>
            </c:extLst>
          </c:dPt>
          <c:xVal>
            <c:strRef>
              <c:f>'Emitir laudo'!$D$153:$I$153</c:f>
              <c:strCache>
                <c:ptCount val="6"/>
                <c:pt idx="0">
                  <c:v>Imóvel 1</c:v>
                </c:pt>
                <c:pt idx="1">
                  <c:v>Imóvel 2</c:v>
                </c:pt>
                <c:pt idx="2">
                  <c:v>Imóvel 3</c:v>
                </c:pt>
                <c:pt idx="3">
                  <c:v>Imóvel 4</c:v>
                </c:pt>
                <c:pt idx="4">
                  <c:v>Imóvel 5</c:v>
                </c:pt>
                <c:pt idx="5">
                  <c:v>Imóvel avaliando</c:v>
                </c:pt>
              </c:strCache>
            </c:strRef>
          </c:xVal>
          <c:yVal>
            <c:numRef>
              <c:f>'Emitir laudo'!$D$154:$I$154</c:f>
              <c:numCache>
                <c:formatCode>_("R$"* #,##0.00_);_("R$"* \(#,##0.00\);_("R$"* "-"??_);_(@_)</c:formatCode>
                <c:ptCount val="6"/>
                <c:pt idx="0">
                  <c:v>800000</c:v>
                </c:pt>
                <c:pt idx="1">
                  <c:v>1200000</c:v>
                </c:pt>
                <c:pt idx="2">
                  <c:v>2000000</c:v>
                </c:pt>
                <c:pt idx="3">
                  <c:v>0</c:v>
                </c:pt>
                <c:pt idx="4">
                  <c:v>0</c:v>
                </c:pt>
                <c:pt idx="5">
                  <c:v>3844000</c:v>
                </c:pt>
              </c:numCache>
            </c:numRef>
          </c:yVal>
          <c:smooth val="0"/>
          <c:extLst>
            <c:ext xmlns:c16="http://schemas.microsoft.com/office/drawing/2014/chart" uri="{C3380CC4-5D6E-409C-BE32-E72D297353CC}">
              <c16:uniqueId val="{00000001-0D9E-4475-B9DE-F799E45D716A}"/>
            </c:ext>
          </c:extLst>
        </c:ser>
        <c:dLbls>
          <c:showLegendKey val="0"/>
          <c:showVal val="0"/>
          <c:showCatName val="0"/>
          <c:showSerName val="0"/>
          <c:showPercent val="0"/>
          <c:showBubbleSize val="0"/>
        </c:dLbls>
        <c:axId val="50902912"/>
        <c:axId val="50904448"/>
      </c:scatterChart>
      <c:valAx>
        <c:axId val="50902912"/>
        <c:scaling>
          <c:orientation val="minMax"/>
        </c:scaling>
        <c:delete val="0"/>
        <c:axPos val="b"/>
        <c:majorTickMark val="out"/>
        <c:minorTickMark val="none"/>
        <c:tickLblPos val="nextTo"/>
        <c:crossAx val="50904448"/>
        <c:crosses val="autoZero"/>
        <c:crossBetween val="midCat"/>
      </c:valAx>
      <c:valAx>
        <c:axId val="50904448"/>
        <c:scaling>
          <c:orientation val="minMax"/>
        </c:scaling>
        <c:delete val="0"/>
        <c:axPos val="l"/>
        <c:majorGridlines/>
        <c:numFmt formatCode="_(&quot;R$&quot;* #,##0.00_);_(&quot;R$&quot;* \(#,##0.00\);_(&quot;R$&quot;* &quot;-&quot;??_);_(@_)" sourceLinked="1"/>
        <c:majorTickMark val="out"/>
        <c:minorTickMark val="none"/>
        <c:tickLblPos val="nextTo"/>
        <c:crossAx val="50902912"/>
        <c:crosses val="autoZero"/>
        <c:crossBetween val="midCat"/>
      </c:valAx>
    </c:plotArea>
    <c:legend>
      <c:legendPos val="r"/>
      <c:overlay val="0"/>
    </c:legend>
    <c:plotVisOnly val="1"/>
    <c:dispBlanksAs val="gap"/>
    <c:showDLblsOverMax val="0"/>
  </c:chart>
  <c:printSettings>
    <c:headerFooter/>
    <c:pageMargins b="0.78740157499999996" l="0.511811024" r="0.511811024" t="0.78740157499999996" header="0.31496062000000014" footer="0.31496062000000014"/>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4</xdr:row>
      <xdr:rowOff>9526</xdr:rowOff>
    </xdr:from>
    <xdr:to>
      <xdr:col>9</xdr:col>
      <xdr:colOff>133350</xdr:colOff>
      <xdr:row>47</xdr:row>
      <xdr:rowOff>90063</xdr:rowOff>
    </xdr:to>
    <xdr:grpSp>
      <xdr:nvGrpSpPr>
        <xdr:cNvPr id="6" name="Grupo 5">
          <a:extLst>
            <a:ext uri="{FF2B5EF4-FFF2-40B4-BE49-F238E27FC236}">
              <a16:creationId xmlns:a16="http://schemas.microsoft.com/office/drawing/2014/main" id="{00000000-0008-0000-0100-000006000000}"/>
            </a:ext>
          </a:extLst>
        </xdr:cNvPr>
        <xdr:cNvGrpSpPr/>
      </xdr:nvGrpSpPr>
      <xdr:grpSpPr>
        <a:xfrm>
          <a:off x="561975" y="685801"/>
          <a:ext cx="5486400" cy="8272037"/>
          <a:chOff x="561975" y="685801"/>
          <a:chExt cx="5486400" cy="8272037"/>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61975" y="685801"/>
            <a:ext cx="5486400" cy="3330596"/>
          </a:xfrm>
          <a:prstGeom prst="rect">
            <a:avLst/>
          </a:prstGeom>
        </xdr:spPr>
      </xdr:pic>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1501" y="3981451"/>
            <a:ext cx="5372099" cy="1100742"/>
          </a:xfrm>
          <a:prstGeom prst="rect">
            <a:avLst/>
          </a:prstGeom>
        </xdr:spPr>
      </xdr:pic>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09601" y="5057776"/>
            <a:ext cx="5353050" cy="1586966"/>
          </a:xfrm>
          <a:prstGeom prst="rect">
            <a:avLst/>
          </a:prstGeom>
        </xdr:spPr>
      </xdr:pic>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66751" y="6724651"/>
            <a:ext cx="5286374" cy="223318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637761</xdr:colOff>
      <xdr:row>130</xdr:row>
      <xdr:rowOff>140804</xdr:rowOff>
    </xdr:from>
    <xdr:ext cx="184731" cy="264560"/>
    <xdr:sp macro="" textlink="">
      <xdr:nvSpPr>
        <xdr:cNvPr id="10" name="CaixaDeTexto 9">
          <a:extLst>
            <a:ext uri="{FF2B5EF4-FFF2-40B4-BE49-F238E27FC236}">
              <a16:creationId xmlns:a16="http://schemas.microsoft.com/office/drawing/2014/main" id="{00000000-0008-0000-0300-00000A000000}"/>
            </a:ext>
          </a:extLst>
        </xdr:cNvPr>
        <xdr:cNvSpPr txBox="1"/>
      </xdr:nvSpPr>
      <xdr:spPr>
        <a:xfrm>
          <a:off x="5143086" y="86371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10</xdr:col>
      <xdr:colOff>0</xdr:colOff>
      <xdr:row>130</xdr:row>
      <xdr:rowOff>140804</xdr:rowOff>
    </xdr:from>
    <xdr:ext cx="184731" cy="264560"/>
    <xdr:sp macro="" textlink="">
      <xdr:nvSpPr>
        <xdr:cNvPr id="12" name="CaixaDeTexto 11">
          <a:extLst>
            <a:ext uri="{FF2B5EF4-FFF2-40B4-BE49-F238E27FC236}">
              <a16:creationId xmlns:a16="http://schemas.microsoft.com/office/drawing/2014/main" id="{00000000-0008-0000-0300-00000C000000}"/>
            </a:ext>
          </a:extLst>
        </xdr:cNvPr>
        <xdr:cNvSpPr txBox="1"/>
      </xdr:nvSpPr>
      <xdr:spPr>
        <a:xfrm>
          <a:off x="5143086" y="86371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637761</xdr:colOff>
      <xdr:row>139</xdr:row>
      <xdr:rowOff>140804</xdr:rowOff>
    </xdr:from>
    <xdr:ext cx="184731" cy="264560"/>
    <xdr:sp macro="" textlink="">
      <xdr:nvSpPr>
        <xdr:cNvPr id="10" name="CaixaDeTexto 9">
          <a:extLst>
            <a:ext uri="{FF2B5EF4-FFF2-40B4-BE49-F238E27FC236}">
              <a16:creationId xmlns:a16="http://schemas.microsoft.com/office/drawing/2014/main" id="{00000000-0008-0000-0500-00000A000000}"/>
            </a:ext>
          </a:extLst>
        </xdr:cNvPr>
        <xdr:cNvSpPr txBox="1"/>
      </xdr:nvSpPr>
      <xdr:spPr>
        <a:xfrm>
          <a:off x="5143086" y="86371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xdr:from>
      <xdr:col>2</xdr:col>
      <xdr:colOff>453258</xdr:colOff>
      <xdr:row>147</xdr:row>
      <xdr:rowOff>52551</xdr:rowOff>
    </xdr:from>
    <xdr:to>
      <xdr:col>9</xdr:col>
      <xdr:colOff>6568</xdr:colOff>
      <xdr:row>160</xdr:row>
      <xdr:rowOff>45983</xdr:rowOff>
    </xdr:to>
    <xdr:graphicFrame macro="">
      <xdr:nvGraphicFramePr>
        <xdr:cNvPr id="8" name="Gráfico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59</xdr:row>
      <xdr:rowOff>0</xdr:rowOff>
    </xdr:from>
    <xdr:to>
      <xdr:col>8</xdr:col>
      <xdr:colOff>751819</xdr:colOff>
      <xdr:row>71</xdr:row>
      <xdr:rowOff>771143</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895350" y="12363450"/>
          <a:ext cx="5247619" cy="30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556919</xdr:colOff>
      <xdr:row>0</xdr:row>
      <xdr:rowOff>0</xdr:rowOff>
    </xdr:from>
    <xdr:to>
      <xdr:col>10</xdr:col>
      <xdr:colOff>649943</xdr:colOff>
      <xdr:row>49</xdr:row>
      <xdr:rowOff>185589</xdr:rowOff>
    </xdr:to>
    <xdr:sp macro="" textlink="">
      <xdr:nvSpPr>
        <xdr:cNvPr id="7" name="Rectangle 365">
          <a:extLst>
            <a:ext uri="{FF2B5EF4-FFF2-40B4-BE49-F238E27FC236}">
              <a16:creationId xmlns:a16="http://schemas.microsoft.com/office/drawing/2014/main" id="{00000000-0008-0000-0600-000007000000}"/>
            </a:ext>
          </a:extLst>
        </xdr:cNvPr>
        <xdr:cNvSpPr>
          <a:spLocks noChangeArrowheads="1"/>
        </xdr:cNvSpPr>
      </xdr:nvSpPr>
      <xdr:spPr bwMode="auto">
        <a:xfrm>
          <a:off x="3571301" y="0"/>
          <a:ext cx="3398760" cy="9688177"/>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0" scaled="1"/>
          <a:tileRect/>
        </a:gradFill>
        <a:extLst/>
      </xdr:spPr>
      <xdr:txBody>
        <a:bodyPr rot="0" vert="horz" wrap="square" lIns="91440" tIns="45720" rIns="91440" bIns="45720" anchor="t" anchorCtr="0" upright="1">
          <a:noAutofit/>
        </a:bodyPr>
        <a:lstStyle/>
        <a:p>
          <a:endParaRPr lang="pt-BR"/>
        </a:p>
      </xdr:txBody>
    </xdr:sp>
    <xdr:clientData/>
  </xdr:twoCellAnchor>
  <xdr:twoCellAnchor>
    <xdr:from>
      <xdr:col>1</xdr:col>
      <xdr:colOff>20781</xdr:colOff>
      <xdr:row>19</xdr:row>
      <xdr:rowOff>17318</xdr:rowOff>
    </xdr:from>
    <xdr:to>
      <xdr:col>9</xdr:col>
      <xdr:colOff>311726</xdr:colOff>
      <xdr:row>22</xdr:row>
      <xdr:rowOff>103909</xdr:rowOff>
    </xdr:to>
    <xdr:sp macro="" textlink="">
      <xdr:nvSpPr>
        <xdr:cNvPr id="9" name="CaixaDeTexto 8">
          <a:extLst>
            <a:ext uri="{FF2B5EF4-FFF2-40B4-BE49-F238E27FC236}">
              <a16:creationId xmlns:a16="http://schemas.microsoft.com/office/drawing/2014/main" id="{00000000-0008-0000-0600-000009000000}"/>
            </a:ext>
          </a:extLst>
        </xdr:cNvPr>
        <xdr:cNvSpPr txBox="1"/>
      </xdr:nvSpPr>
      <xdr:spPr>
        <a:xfrm>
          <a:off x="20781" y="3706091"/>
          <a:ext cx="5832763" cy="65809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rPr>
            <a:t>LAUDO</a:t>
          </a:r>
          <a:r>
            <a:rPr lang="pt-BR" sz="2800" b="1" baseline="0">
              <a:solidFill>
                <a:schemeClr val="bg1"/>
              </a:solidFill>
            </a:rPr>
            <a:t> DE AVALIAÇÃO DE IMÓVEIS</a:t>
          </a:r>
          <a:endParaRPr lang="pt-BR" sz="28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neiro/AppData/Roaming/Microsoft/AddIns/VExtenso.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definedNames>
      <definedName name="VExtenso"/>
    </definedNames>
    <sheetDataSet>
      <sheetData sheetId="0"/>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olandiniimoveis.com.br/consulta_main.php?id_imovel=1189" TargetMode="External"/><Relationship Id="rId7" Type="http://schemas.openxmlformats.org/officeDocument/2006/relationships/drawing" Target="../drawings/drawing3.xml"/><Relationship Id="rId2" Type="http://schemas.openxmlformats.org/officeDocument/2006/relationships/hyperlink" Target="http://www.olandiniimoveis.com.br/consulta_main.php?id_imovel=1189" TargetMode="External"/><Relationship Id="rId1" Type="http://schemas.openxmlformats.org/officeDocument/2006/relationships/hyperlink" Target="http://www.olandiniimoveis.com.br/consulta_main.php?id_imovel=1189" TargetMode="External"/><Relationship Id="rId6" Type="http://schemas.openxmlformats.org/officeDocument/2006/relationships/printerSettings" Target="../printerSettings/printerSettings6.bin"/><Relationship Id="rId5" Type="http://schemas.openxmlformats.org/officeDocument/2006/relationships/hyperlink" Target="http://www.olandiniimoveis.com.br/consulta_main.php?id_imovel=1189" TargetMode="External"/><Relationship Id="rId4" Type="http://schemas.openxmlformats.org/officeDocument/2006/relationships/hyperlink" Target="http://www.olandiniimoveis.com.br/consulta_main.php?id_imovel=1189"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Layout" zoomScaleNormal="100" workbookViewId="0">
      <selection activeCell="B6" sqref="B6:K6"/>
    </sheetView>
  </sheetViews>
  <sheetFormatPr defaultColWidth="0" defaultRowHeight="15" zeroHeight="1" x14ac:dyDescent="0.25"/>
  <cols>
    <col min="1" max="1" width="2.28515625" customWidth="1"/>
    <col min="2" max="11" width="9.140625" customWidth="1"/>
    <col min="12" max="12" width="2.28515625" hidden="1" customWidth="1"/>
    <col min="13" max="16384" width="9.140625" hidden="1"/>
  </cols>
  <sheetData>
    <row r="1" spans="2:11" ht="31.5" x14ac:dyDescent="0.5">
      <c r="B1" s="208" t="s">
        <v>158</v>
      </c>
      <c r="C1" s="208"/>
      <c r="D1" s="208"/>
      <c r="E1" s="208"/>
      <c r="F1" s="208"/>
      <c r="G1" s="208"/>
      <c r="H1" s="208"/>
      <c r="I1" s="208"/>
      <c r="J1" s="208"/>
      <c r="K1" s="208"/>
    </row>
    <row r="2" spans="2:11" x14ac:dyDescent="0.25">
      <c r="B2" s="104"/>
      <c r="C2" s="104"/>
      <c r="D2" s="104"/>
      <c r="E2" s="104"/>
      <c r="F2" s="104"/>
      <c r="G2" s="104"/>
      <c r="H2" s="104"/>
      <c r="I2" s="104"/>
      <c r="J2" s="104"/>
      <c r="K2" s="104"/>
    </row>
    <row r="3" spans="2:11" x14ac:dyDescent="0.25">
      <c r="B3" s="209" t="s">
        <v>129</v>
      </c>
      <c r="C3" s="209"/>
      <c r="D3" s="209"/>
      <c r="E3" s="209"/>
      <c r="F3" s="209"/>
      <c r="G3" s="209"/>
      <c r="H3" s="209"/>
      <c r="I3" s="209"/>
      <c r="J3" s="209"/>
      <c r="K3" s="209"/>
    </row>
    <row r="4" spans="2:11" ht="29.25" customHeight="1" x14ac:dyDescent="0.25">
      <c r="B4" s="209"/>
      <c r="C4" s="209"/>
      <c r="D4" s="209"/>
      <c r="E4" s="209"/>
      <c r="F4" s="209"/>
      <c r="G4" s="209"/>
      <c r="H4" s="209"/>
      <c r="I4" s="209"/>
      <c r="J4" s="209"/>
      <c r="K4" s="209"/>
    </row>
    <row r="5" spans="2:11" s="106" customFormat="1" ht="21.75" thickBot="1" x14ac:dyDescent="0.3">
      <c r="B5" s="105"/>
      <c r="C5" s="105"/>
      <c r="D5" s="105"/>
      <c r="E5" s="105"/>
      <c r="F5" s="105"/>
      <c r="G5" s="105"/>
      <c r="H5" s="105"/>
      <c r="I5" s="105"/>
      <c r="J5" s="105"/>
      <c r="K5" s="105"/>
    </row>
    <row r="6" spans="2:11" ht="29.25" customHeight="1" thickTop="1" x14ac:dyDescent="0.25">
      <c r="B6" s="199" t="s">
        <v>121</v>
      </c>
      <c r="C6" s="200"/>
      <c r="D6" s="200"/>
      <c r="E6" s="200"/>
      <c r="F6" s="200"/>
      <c r="G6" s="200"/>
      <c r="H6" s="200"/>
      <c r="I6" s="200"/>
      <c r="J6" s="200"/>
      <c r="K6" s="201"/>
    </row>
    <row r="7" spans="2:11" ht="29.25" customHeight="1" x14ac:dyDescent="0.25">
      <c r="B7" s="217" t="s">
        <v>127</v>
      </c>
      <c r="C7" s="218"/>
      <c r="D7" s="218"/>
      <c r="E7" s="218"/>
      <c r="F7" s="218"/>
      <c r="G7" s="218"/>
      <c r="H7" s="218"/>
      <c r="I7" s="218"/>
      <c r="J7" s="218"/>
      <c r="K7" s="219"/>
    </row>
    <row r="8" spans="2:11" ht="21.75" customHeight="1" thickBot="1" x14ac:dyDescent="0.3">
      <c r="B8" s="220"/>
      <c r="C8" s="221"/>
      <c r="D8" s="221"/>
      <c r="E8" s="221"/>
      <c r="F8" s="221"/>
      <c r="G8" s="221"/>
      <c r="H8" s="221"/>
      <c r="I8" s="221"/>
      <c r="J8" s="221"/>
      <c r="K8" s="222"/>
    </row>
    <row r="9" spans="2:11" ht="16.5" thickTop="1" thickBot="1" x14ac:dyDescent="0.3"/>
    <row r="10" spans="2:11" ht="29.25" customHeight="1" thickTop="1" x14ac:dyDescent="0.25">
      <c r="B10" s="199" t="s">
        <v>122</v>
      </c>
      <c r="C10" s="200"/>
      <c r="D10" s="200"/>
      <c r="E10" s="200"/>
      <c r="F10" s="200"/>
      <c r="G10" s="200"/>
      <c r="H10" s="200"/>
      <c r="I10" s="200"/>
      <c r="J10" s="200"/>
      <c r="K10" s="201"/>
    </row>
    <row r="11" spans="2:11" ht="29.25" customHeight="1" x14ac:dyDescent="0.25">
      <c r="B11" s="223" t="s">
        <v>123</v>
      </c>
      <c r="C11" s="224"/>
      <c r="D11" s="224"/>
      <c r="E11" s="224"/>
      <c r="F11" s="224"/>
      <c r="G11" s="224"/>
      <c r="H11" s="224"/>
      <c r="I11" s="224"/>
      <c r="J11" s="224"/>
      <c r="K11" s="225"/>
    </row>
    <row r="12" spans="2:11" ht="28.5" customHeight="1" thickBot="1" x14ac:dyDescent="0.3">
      <c r="B12" s="226" t="s">
        <v>124</v>
      </c>
      <c r="C12" s="227"/>
      <c r="D12" s="227"/>
      <c r="E12" s="227"/>
      <c r="F12" s="227"/>
      <c r="G12" s="227"/>
      <c r="H12" s="227"/>
      <c r="I12" s="227"/>
      <c r="J12" s="227"/>
      <c r="K12" s="228"/>
    </row>
    <row r="13" spans="2:11" ht="16.5" thickTop="1" thickBot="1" x14ac:dyDescent="0.3"/>
    <row r="14" spans="2:11" ht="21.75" thickTop="1" x14ac:dyDescent="0.25">
      <c r="B14" s="199" t="s">
        <v>105</v>
      </c>
      <c r="C14" s="200"/>
      <c r="D14" s="200"/>
      <c r="E14" s="200"/>
      <c r="F14" s="200"/>
      <c r="G14" s="200"/>
      <c r="H14" s="200"/>
      <c r="I14" s="200"/>
      <c r="J14" s="200"/>
      <c r="K14" s="201"/>
    </row>
    <row r="15" spans="2:11" ht="43.5" customHeight="1" x14ac:dyDescent="0.25">
      <c r="B15" s="211" t="s">
        <v>111</v>
      </c>
      <c r="C15" s="212"/>
      <c r="D15" s="212"/>
      <c r="E15" s="212"/>
      <c r="F15" s="212"/>
      <c r="G15" s="212"/>
      <c r="H15" s="212"/>
      <c r="I15" s="212"/>
      <c r="J15" s="212"/>
      <c r="K15" s="213"/>
    </row>
    <row r="16" spans="2:11" ht="48" customHeight="1" thickBot="1" x14ac:dyDescent="0.3">
      <c r="B16" s="210" t="s">
        <v>128</v>
      </c>
      <c r="C16" s="206"/>
      <c r="D16" s="206"/>
      <c r="E16" s="206"/>
      <c r="F16" s="206"/>
      <c r="G16" s="206"/>
      <c r="H16" s="206"/>
      <c r="I16" s="206"/>
      <c r="J16" s="206"/>
      <c r="K16" s="207"/>
    </row>
    <row r="17" spans="2:11" ht="16.5" thickTop="1" thickBot="1" x14ac:dyDescent="0.3"/>
    <row r="18" spans="2:11" ht="21.75" thickTop="1" x14ac:dyDescent="0.25">
      <c r="B18" s="199" t="s">
        <v>106</v>
      </c>
      <c r="C18" s="200"/>
      <c r="D18" s="200"/>
      <c r="E18" s="200"/>
      <c r="F18" s="200"/>
      <c r="G18" s="200"/>
      <c r="H18" s="200"/>
      <c r="I18" s="200"/>
      <c r="J18" s="200"/>
      <c r="K18" s="201"/>
    </row>
    <row r="19" spans="2:11" ht="78" customHeight="1" thickBot="1" x14ac:dyDescent="0.3">
      <c r="B19" s="210" t="s">
        <v>107</v>
      </c>
      <c r="C19" s="206"/>
      <c r="D19" s="206"/>
      <c r="E19" s="206"/>
      <c r="F19" s="206"/>
      <c r="G19" s="206"/>
      <c r="H19" s="206"/>
      <c r="I19" s="206"/>
      <c r="J19" s="206"/>
      <c r="K19" s="207"/>
    </row>
    <row r="20" spans="2:11" ht="78" customHeight="1" thickTop="1" x14ac:dyDescent="0.25">
      <c r="B20" s="190"/>
      <c r="C20" s="190"/>
      <c r="D20" s="190"/>
      <c r="E20" s="190"/>
      <c r="F20" s="190"/>
      <c r="G20" s="190"/>
      <c r="H20" s="190"/>
      <c r="I20" s="190"/>
      <c r="J20" s="190"/>
      <c r="K20" s="190"/>
    </row>
    <row r="21" spans="2:11" ht="70.5" customHeight="1" x14ac:dyDescent="0.25">
      <c r="B21" s="190"/>
      <c r="C21" s="190"/>
      <c r="D21" s="190"/>
      <c r="E21" s="190"/>
      <c r="F21" s="190"/>
      <c r="G21" s="190"/>
      <c r="H21" s="190"/>
      <c r="I21" s="190"/>
      <c r="J21" s="190"/>
      <c r="K21" s="190"/>
    </row>
    <row r="22" spans="2:11" ht="15.75" thickBot="1" x14ac:dyDescent="0.3"/>
    <row r="23" spans="2:11" ht="21.75" thickTop="1" x14ac:dyDescent="0.25">
      <c r="B23" s="199" t="s">
        <v>115</v>
      </c>
      <c r="C23" s="200"/>
      <c r="D23" s="200"/>
      <c r="E23" s="200"/>
      <c r="F23" s="200"/>
      <c r="G23" s="200"/>
      <c r="H23" s="200"/>
      <c r="I23" s="200"/>
      <c r="J23" s="200"/>
      <c r="K23" s="201"/>
    </row>
    <row r="24" spans="2:11" ht="165" customHeight="1" thickBot="1" x14ac:dyDescent="0.3">
      <c r="B24" s="210" t="s">
        <v>116</v>
      </c>
      <c r="C24" s="206"/>
      <c r="D24" s="206"/>
      <c r="E24" s="206"/>
      <c r="F24" s="206"/>
      <c r="G24" s="206"/>
      <c r="H24" s="206"/>
      <c r="I24" s="206"/>
      <c r="J24" s="206"/>
      <c r="K24" s="207"/>
    </row>
    <row r="25" spans="2:11" ht="16.5" thickTop="1" thickBot="1" x14ac:dyDescent="0.3"/>
    <row r="26" spans="2:11" ht="21.75" customHeight="1" thickTop="1" x14ac:dyDescent="0.25">
      <c r="B26" s="199" t="s">
        <v>108</v>
      </c>
      <c r="C26" s="200"/>
      <c r="D26" s="200"/>
      <c r="E26" s="200"/>
      <c r="F26" s="200"/>
      <c r="G26" s="200"/>
      <c r="H26" s="200"/>
      <c r="I26" s="200"/>
      <c r="J26" s="200"/>
      <c r="K26" s="201"/>
    </row>
    <row r="27" spans="2:11" ht="169.5" customHeight="1" x14ac:dyDescent="0.25">
      <c r="B27" s="211" t="s">
        <v>112</v>
      </c>
      <c r="C27" s="212"/>
      <c r="D27" s="212"/>
      <c r="E27" s="212"/>
      <c r="F27" s="212"/>
      <c r="G27" s="212"/>
      <c r="H27" s="212"/>
      <c r="I27" s="212"/>
      <c r="J27" s="212"/>
      <c r="K27" s="213"/>
    </row>
    <row r="28" spans="2:11" ht="84" customHeight="1" thickBot="1" x14ac:dyDescent="0.3">
      <c r="B28" s="210" t="s">
        <v>114</v>
      </c>
      <c r="C28" s="206"/>
      <c r="D28" s="206"/>
      <c r="E28" s="206"/>
      <c r="F28" s="206"/>
      <c r="G28" s="206"/>
      <c r="H28" s="206"/>
      <c r="I28" s="206"/>
      <c r="J28" s="206"/>
      <c r="K28" s="207"/>
    </row>
    <row r="29" spans="2:11" ht="16.5" thickTop="1" thickBot="1" x14ac:dyDescent="0.3"/>
    <row r="30" spans="2:11" ht="22.5" thickTop="1" thickBot="1" x14ac:dyDescent="0.3">
      <c r="B30" s="199" t="s">
        <v>109</v>
      </c>
      <c r="C30" s="200"/>
      <c r="D30" s="200"/>
      <c r="E30" s="200"/>
      <c r="F30" s="200"/>
      <c r="G30" s="200"/>
      <c r="H30" s="200"/>
      <c r="I30" s="200"/>
      <c r="J30" s="200"/>
      <c r="K30" s="201"/>
    </row>
    <row r="31" spans="2:11" ht="119.25" customHeight="1" thickTop="1" x14ac:dyDescent="0.25">
      <c r="B31" s="214" t="s">
        <v>113</v>
      </c>
      <c r="C31" s="215"/>
      <c r="D31" s="215"/>
      <c r="E31" s="215"/>
      <c r="F31" s="215"/>
      <c r="G31" s="215"/>
      <c r="H31" s="215"/>
      <c r="I31" s="215"/>
      <c r="J31" s="215"/>
      <c r="K31" s="216"/>
    </row>
    <row r="32" spans="2:11" ht="122.25" customHeight="1" x14ac:dyDescent="0.25">
      <c r="B32" s="211" t="s">
        <v>163</v>
      </c>
      <c r="C32" s="212"/>
      <c r="D32" s="212"/>
      <c r="E32" s="212"/>
      <c r="F32" s="212"/>
      <c r="G32" s="212"/>
      <c r="H32" s="212"/>
      <c r="I32" s="212"/>
      <c r="J32" s="212"/>
      <c r="K32" s="213"/>
    </row>
    <row r="33" spans="2:11" ht="75.75" customHeight="1" thickBot="1" x14ac:dyDescent="0.3">
      <c r="B33" s="205" t="s">
        <v>110</v>
      </c>
      <c r="C33" s="206"/>
      <c r="D33" s="206"/>
      <c r="E33" s="206"/>
      <c r="F33" s="206"/>
      <c r="G33" s="206"/>
      <c r="H33" s="206"/>
      <c r="I33" s="206"/>
      <c r="J33" s="206"/>
      <c r="K33" s="207"/>
    </row>
    <row r="34" spans="2:11" ht="16.5" thickTop="1" thickBot="1" x14ac:dyDescent="0.3"/>
    <row r="35" spans="2:11" ht="21.75" thickTop="1" x14ac:dyDescent="0.25">
      <c r="B35" s="199" t="s">
        <v>117</v>
      </c>
      <c r="C35" s="200"/>
      <c r="D35" s="200"/>
      <c r="E35" s="200"/>
      <c r="F35" s="200"/>
      <c r="G35" s="200"/>
      <c r="H35" s="200"/>
      <c r="I35" s="200"/>
      <c r="J35" s="200"/>
      <c r="K35" s="201"/>
    </row>
    <row r="36" spans="2:11" ht="80.25" customHeight="1" x14ac:dyDescent="0.25">
      <c r="B36" s="211" t="s">
        <v>118</v>
      </c>
      <c r="C36" s="212"/>
      <c r="D36" s="212"/>
      <c r="E36" s="212"/>
      <c r="F36" s="212"/>
      <c r="G36" s="212"/>
      <c r="H36" s="212"/>
      <c r="I36" s="212"/>
      <c r="J36" s="212"/>
      <c r="K36" s="213"/>
    </row>
    <row r="37" spans="2:11" ht="63.75" customHeight="1" x14ac:dyDescent="0.25">
      <c r="B37" s="211" t="s">
        <v>119</v>
      </c>
      <c r="C37" s="212"/>
      <c r="D37" s="212"/>
      <c r="E37" s="212"/>
      <c r="F37" s="212"/>
      <c r="G37" s="212"/>
      <c r="H37" s="212"/>
      <c r="I37" s="212"/>
      <c r="J37" s="212"/>
      <c r="K37" s="213"/>
    </row>
    <row r="38" spans="2:11" ht="45" customHeight="1" thickBot="1" x14ac:dyDescent="0.3">
      <c r="B38" s="210" t="s">
        <v>120</v>
      </c>
      <c r="C38" s="206"/>
      <c r="D38" s="206"/>
      <c r="E38" s="206"/>
      <c r="F38" s="206"/>
      <c r="G38" s="206"/>
      <c r="H38" s="206"/>
      <c r="I38" s="206"/>
      <c r="J38" s="206"/>
      <c r="K38" s="207"/>
    </row>
    <row r="39" spans="2:11" ht="16.5" thickTop="1" thickBot="1" x14ac:dyDescent="0.3"/>
    <row r="40" spans="2:11" ht="21.75" thickTop="1" x14ac:dyDescent="0.25">
      <c r="B40" s="199" t="s">
        <v>125</v>
      </c>
      <c r="C40" s="200"/>
      <c r="D40" s="200"/>
      <c r="E40" s="200"/>
      <c r="F40" s="200"/>
      <c r="G40" s="200"/>
      <c r="H40" s="200"/>
      <c r="I40" s="200"/>
      <c r="J40" s="200"/>
      <c r="K40" s="201"/>
    </row>
    <row r="41" spans="2:11" ht="78" customHeight="1" thickBot="1" x14ac:dyDescent="0.3">
      <c r="B41" s="202" t="s">
        <v>126</v>
      </c>
      <c r="C41" s="203"/>
      <c r="D41" s="203"/>
      <c r="E41" s="203"/>
      <c r="F41" s="203"/>
      <c r="G41" s="203"/>
      <c r="H41" s="203"/>
      <c r="I41" s="203"/>
      <c r="J41" s="203"/>
      <c r="K41" s="204"/>
    </row>
    <row r="42" spans="2:11" ht="16.5" thickTop="1" thickBot="1" x14ac:dyDescent="0.3"/>
    <row r="43" spans="2:11" ht="21.75" thickTop="1" x14ac:dyDescent="0.25">
      <c r="B43" s="199" t="s">
        <v>164</v>
      </c>
      <c r="C43" s="200"/>
      <c r="D43" s="200"/>
      <c r="E43" s="200"/>
      <c r="F43" s="200"/>
      <c r="G43" s="200"/>
      <c r="H43" s="200"/>
      <c r="I43" s="200"/>
      <c r="J43" s="200"/>
      <c r="K43" s="201"/>
    </row>
    <row r="44" spans="2:11" ht="99" customHeight="1" thickBot="1" x14ac:dyDescent="0.3">
      <c r="B44" s="202" t="s">
        <v>189</v>
      </c>
      <c r="C44" s="203"/>
      <c r="D44" s="203"/>
      <c r="E44" s="203"/>
      <c r="F44" s="203"/>
      <c r="G44" s="203"/>
      <c r="H44" s="203"/>
      <c r="I44" s="203"/>
      <c r="J44" s="203"/>
      <c r="K44" s="204"/>
    </row>
    <row r="45" spans="2:11" ht="15.75" thickTop="1" x14ac:dyDescent="0.25"/>
  </sheetData>
  <sheetProtection algorithmName="SHA-512" hashValue="YIiYqKjFGoWB+RDKGm0nnNeLP7zWLnXv6rVG0ATrFD/9Uk3rhUED1vQcsJQSBC/kWvCci6yycd/hXVLxswU0cQ==" saltValue="iY62+HS2RdgLBGL4Hjhd6A==" spinCount="100000" sheet="1" objects="1" scenarios="1"/>
  <mergeCells count="29">
    <mergeCell ref="B40:K40"/>
    <mergeCell ref="B41:K41"/>
    <mergeCell ref="B35:K35"/>
    <mergeCell ref="B36:K36"/>
    <mergeCell ref="B37:K37"/>
    <mergeCell ref="B38:K38"/>
    <mergeCell ref="B14:K14"/>
    <mergeCell ref="B18:K18"/>
    <mergeCell ref="B6:K6"/>
    <mergeCell ref="B7:K8"/>
    <mergeCell ref="B10:K10"/>
    <mergeCell ref="B11:K11"/>
    <mergeCell ref="B12:K12"/>
    <mergeCell ref="B43:K43"/>
    <mergeCell ref="B44:K44"/>
    <mergeCell ref="B33:K33"/>
    <mergeCell ref="B1:K1"/>
    <mergeCell ref="B3:K4"/>
    <mergeCell ref="B23:K23"/>
    <mergeCell ref="B24:K24"/>
    <mergeCell ref="B27:K27"/>
    <mergeCell ref="B26:K26"/>
    <mergeCell ref="B28:K28"/>
    <mergeCell ref="B30:K30"/>
    <mergeCell ref="B31:K31"/>
    <mergeCell ref="B32:K32"/>
    <mergeCell ref="B15:K15"/>
    <mergeCell ref="B16:K16"/>
    <mergeCell ref="B19:K19"/>
  </mergeCells>
  <pageMargins left="0.48" right="0.511811024" top="0.78740157499999996" bottom="0.78740157499999996" header="0.31496062000000002" footer="0.31496062000000002"/>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Layout" topLeftCell="A36" zoomScaleNormal="100" workbookViewId="0">
      <selection activeCell="A44" sqref="A44"/>
    </sheetView>
  </sheetViews>
  <sheetFormatPr defaultColWidth="0" defaultRowHeight="15" zeroHeight="1" x14ac:dyDescent="0.25"/>
  <cols>
    <col min="1" max="10" width="9.140625" customWidth="1"/>
    <col min="11" max="16384" width="9.140625" hidden="1"/>
  </cols>
  <sheetData>
    <row r="1" spans="1:10" ht="15.75" x14ac:dyDescent="0.25">
      <c r="A1" s="229" t="s">
        <v>161</v>
      </c>
      <c r="B1" s="229"/>
      <c r="C1" s="229"/>
      <c r="D1" s="229"/>
      <c r="E1" s="229"/>
      <c r="F1" s="229"/>
      <c r="G1" s="229"/>
      <c r="H1" s="229"/>
      <c r="I1" s="229"/>
      <c r="J1" s="229"/>
    </row>
    <row r="2" spans="1:10" ht="7.5" customHeight="1" x14ac:dyDescent="0.25"/>
    <row r="3" spans="1:10" x14ac:dyDescent="0.25">
      <c r="A3" s="230" t="s">
        <v>162</v>
      </c>
      <c r="B3" s="230"/>
      <c r="C3" s="230"/>
      <c r="D3" s="230"/>
      <c r="E3" s="230"/>
      <c r="F3" s="230"/>
      <c r="G3" s="230"/>
      <c r="H3" s="230"/>
      <c r="I3" s="230"/>
      <c r="J3" s="230"/>
    </row>
    <row r="4" spans="1:10" x14ac:dyDescent="0.25">
      <c r="A4" s="230"/>
      <c r="B4" s="230"/>
      <c r="C4" s="230"/>
      <c r="D4" s="230"/>
      <c r="E4" s="230"/>
      <c r="F4" s="230"/>
      <c r="G4" s="230"/>
      <c r="H4" s="230"/>
      <c r="I4" s="230"/>
      <c r="J4" s="230"/>
    </row>
    <row r="5" spans="1:10" x14ac:dyDescent="0.25"/>
    <row r="6" spans="1:10" x14ac:dyDescent="0.25"/>
    <row r="7" spans="1:10" x14ac:dyDescent="0.25"/>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sheetData>
  <sheetProtection algorithmName="SHA-512" hashValue="SoUZAykrVRlzFplc1QFLzw/Z6wWJi8WW4AopShS+OpDXrOKM//MihpkegmHK3mY8ToY6iH8EL10lmsZmP6U2uQ==" saltValue="dz4MyKdUrmvzYOcJPeV6ww==" spinCount="100000" sheet="1" objects="1" scenarios="1"/>
  <mergeCells count="2">
    <mergeCell ref="A1:J1"/>
    <mergeCell ref="A3:J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zoomScaleNormal="100" workbookViewId="0">
      <selection activeCell="A23" sqref="A23"/>
    </sheetView>
  </sheetViews>
  <sheetFormatPr defaultRowHeight="15" x14ac:dyDescent="0.25"/>
  <sheetData>
    <row r="1" spans="1:17" ht="15" customHeight="1" x14ac:dyDescent="0.25">
      <c r="A1" s="231" t="s">
        <v>160</v>
      </c>
      <c r="B1" s="232"/>
      <c r="C1" s="232"/>
      <c r="D1" s="232"/>
      <c r="E1" s="232"/>
      <c r="F1" s="232"/>
      <c r="G1" s="232"/>
      <c r="H1" s="232"/>
      <c r="I1" s="232"/>
      <c r="J1" s="232"/>
      <c r="K1" s="232"/>
      <c r="L1" s="232"/>
      <c r="M1" s="232"/>
      <c r="N1" s="232"/>
      <c r="O1" s="232"/>
      <c r="P1" s="232"/>
      <c r="Q1" s="233"/>
    </row>
    <row r="2" spans="1:17" ht="15" customHeight="1" x14ac:dyDescent="0.25">
      <c r="A2" s="234"/>
      <c r="B2" s="235"/>
      <c r="C2" s="235"/>
      <c r="D2" s="235"/>
      <c r="E2" s="235"/>
      <c r="F2" s="235"/>
      <c r="G2" s="235"/>
      <c r="H2" s="235"/>
      <c r="I2" s="235"/>
      <c r="J2" s="235"/>
      <c r="K2" s="235"/>
      <c r="L2" s="235"/>
      <c r="M2" s="235"/>
      <c r="N2" s="235"/>
      <c r="O2" s="235"/>
      <c r="P2" s="235"/>
      <c r="Q2" s="236"/>
    </row>
    <row r="3" spans="1:17" ht="15" customHeight="1" x14ac:dyDescent="0.25">
      <c r="A3" s="234"/>
      <c r="B3" s="235"/>
      <c r="C3" s="235"/>
      <c r="D3" s="235"/>
      <c r="E3" s="235"/>
      <c r="F3" s="235"/>
      <c r="G3" s="235"/>
      <c r="H3" s="235"/>
      <c r="I3" s="235"/>
      <c r="J3" s="235"/>
      <c r="K3" s="235"/>
      <c r="L3" s="235"/>
      <c r="M3" s="235"/>
      <c r="N3" s="235"/>
      <c r="O3" s="235"/>
      <c r="P3" s="235"/>
      <c r="Q3" s="236"/>
    </row>
    <row r="4" spans="1:17" ht="15" customHeight="1" x14ac:dyDescent="0.25">
      <c r="A4" s="234"/>
      <c r="B4" s="235"/>
      <c r="C4" s="235"/>
      <c r="D4" s="235"/>
      <c r="E4" s="235"/>
      <c r="F4" s="235"/>
      <c r="G4" s="235"/>
      <c r="H4" s="235"/>
      <c r="I4" s="235"/>
      <c r="J4" s="235"/>
      <c r="K4" s="235"/>
      <c r="L4" s="235"/>
      <c r="M4" s="235"/>
      <c r="N4" s="235"/>
      <c r="O4" s="235"/>
      <c r="P4" s="235"/>
      <c r="Q4" s="236"/>
    </row>
    <row r="5" spans="1:17" ht="15" customHeight="1" x14ac:dyDescent="0.25">
      <c r="A5" s="234"/>
      <c r="B5" s="235"/>
      <c r="C5" s="235"/>
      <c r="D5" s="235"/>
      <c r="E5" s="235"/>
      <c r="F5" s="235"/>
      <c r="G5" s="235"/>
      <c r="H5" s="235"/>
      <c r="I5" s="235"/>
      <c r="J5" s="235"/>
      <c r="K5" s="235"/>
      <c r="L5" s="235"/>
      <c r="M5" s="235"/>
      <c r="N5" s="235"/>
      <c r="O5" s="235"/>
      <c r="P5" s="235"/>
      <c r="Q5" s="236"/>
    </row>
    <row r="6" spans="1:17" ht="15" customHeight="1" x14ac:dyDescent="0.25">
      <c r="A6" s="234"/>
      <c r="B6" s="235"/>
      <c r="C6" s="235"/>
      <c r="D6" s="235"/>
      <c r="E6" s="235"/>
      <c r="F6" s="235"/>
      <c r="G6" s="235"/>
      <c r="H6" s="235"/>
      <c r="I6" s="235"/>
      <c r="J6" s="235"/>
      <c r="K6" s="235"/>
      <c r="L6" s="235"/>
      <c r="M6" s="235"/>
      <c r="N6" s="235"/>
      <c r="O6" s="235"/>
      <c r="P6" s="235"/>
      <c r="Q6" s="236"/>
    </row>
    <row r="7" spans="1:17" ht="15" customHeight="1" x14ac:dyDescent="0.25">
      <c r="A7" s="234"/>
      <c r="B7" s="235"/>
      <c r="C7" s="235"/>
      <c r="D7" s="235"/>
      <c r="E7" s="235"/>
      <c r="F7" s="235"/>
      <c r="G7" s="235"/>
      <c r="H7" s="235"/>
      <c r="I7" s="235"/>
      <c r="J7" s="235"/>
      <c r="K7" s="235"/>
      <c r="L7" s="235"/>
      <c r="M7" s="235"/>
      <c r="N7" s="235"/>
      <c r="O7" s="235"/>
      <c r="P7" s="235"/>
      <c r="Q7" s="236"/>
    </row>
    <row r="8" spans="1:17" ht="15" customHeight="1" x14ac:dyDescent="0.25">
      <c r="A8" s="234"/>
      <c r="B8" s="235"/>
      <c r="C8" s="235"/>
      <c r="D8" s="235"/>
      <c r="E8" s="235"/>
      <c r="F8" s="235"/>
      <c r="G8" s="235"/>
      <c r="H8" s="235"/>
      <c r="I8" s="235"/>
      <c r="J8" s="235"/>
      <c r="K8" s="235"/>
      <c r="L8" s="235"/>
      <c r="M8" s="235"/>
      <c r="N8" s="235"/>
      <c r="O8" s="235"/>
      <c r="P8" s="235"/>
      <c r="Q8" s="236"/>
    </row>
    <row r="9" spans="1:17" ht="15" customHeight="1" x14ac:dyDescent="0.25">
      <c r="A9" s="234"/>
      <c r="B9" s="235"/>
      <c r="C9" s="235"/>
      <c r="D9" s="235"/>
      <c r="E9" s="235"/>
      <c r="F9" s="235"/>
      <c r="G9" s="235"/>
      <c r="H9" s="235"/>
      <c r="I9" s="235"/>
      <c r="J9" s="235"/>
      <c r="K9" s="235"/>
      <c r="L9" s="235"/>
      <c r="M9" s="235"/>
      <c r="N9" s="235"/>
      <c r="O9" s="235"/>
      <c r="P9" s="235"/>
      <c r="Q9" s="236"/>
    </row>
    <row r="10" spans="1:17" ht="15" customHeight="1" x14ac:dyDescent="0.25">
      <c r="A10" s="234"/>
      <c r="B10" s="235"/>
      <c r="C10" s="235"/>
      <c r="D10" s="235"/>
      <c r="E10" s="235"/>
      <c r="F10" s="235"/>
      <c r="G10" s="235"/>
      <c r="H10" s="235"/>
      <c r="I10" s="235"/>
      <c r="J10" s="235"/>
      <c r="K10" s="235"/>
      <c r="L10" s="235"/>
      <c r="M10" s="235"/>
      <c r="N10" s="235"/>
      <c r="O10" s="235"/>
      <c r="P10" s="235"/>
      <c r="Q10" s="236"/>
    </row>
    <row r="11" spans="1:17" ht="15" customHeight="1" x14ac:dyDescent="0.25">
      <c r="A11" s="234"/>
      <c r="B11" s="235"/>
      <c r="C11" s="235"/>
      <c r="D11" s="235"/>
      <c r="E11" s="235"/>
      <c r="F11" s="235"/>
      <c r="G11" s="235"/>
      <c r="H11" s="235"/>
      <c r="I11" s="235"/>
      <c r="J11" s="235"/>
      <c r="K11" s="235"/>
      <c r="L11" s="235"/>
      <c r="M11" s="235"/>
      <c r="N11" s="235"/>
      <c r="O11" s="235"/>
      <c r="P11" s="235"/>
      <c r="Q11" s="236"/>
    </row>
    <row r="12" spans="1:17" ht="15" customHeight="1" x14ac:dyDescent="0.25">
      <c r="A12" s="234"/>
      <c r="B12" s="235"/>
      <c r="C12" s="235"/>
      <c r="D12" s="235"/>
      <c r="E12" s="235"/>
      <c r="F12" s="235"/>
      <c r="G12" s="235"/>
      <c r="H12" s="235"/>
      <c r="I12" s="235"/>
      <c r="J12" s="235"/>
      <c r="K12" s="235"/>
      <c r="L12" s="235"/>
      <c r="M12" s="235"/>
      <c r="N12" s="235"/>
      <c r="O12" s="235"/>
      <c r="P12" s="235"/>
      <c r="Q12" s="236"/>
    </row>
    <row r="13" spans="1:17" ht="15" customHeight="1" x14ac:dyDescent="0.25">
      <c r="A13" s="234"/>
      <c r="B13" s="235"/>
      <c r="C13" s="235"/>
      <c r="D13" s="235"/>
      <c r="E13" s="235"/>
      <c r="F13" s="235"/>
      <c r="G13" s="235"/>
      <c r="H13" s="235"/>
      <c r="I13" s="235"/>
      <c r="J13" s="235"/>
      <c r="K13" s="235"/>
      <c r="L13" s="235"/>
      <c r="M13" s="235"/>
      <c r="N13" s="235"/>
      <c r="O13" s="235"/>
      <c r="P13" s="235"/>
      <c r="Q13" s="236"/>
    </row>
    <row r="14" spans="1:17" ht="15" customHeight="1" x14ac:dyDescent="0.25">
      <c r="A14" s="234"/>
      <c r="B14" s="235"/>
      <c r="C14" s="235"/>
      <c r="D14" s="235"/>
      <c r="E14" s="235"/>
      <c r="F14" s="235"/>
      <c r="G14" s="235"/>
      <c r="H14" s="235"/>
      <c r="I14" s="235"/>
      <c r="J14" s="235"/>
      <c r="K14" s="235"/>
      <c r="L14" s="235"/>
      <c r="M14" s="235"/>
      <c r="N14" s="235"/>
      <c r="O14" s="235"/>
      <c r="P14" s="235"/>
      <c r="Q14" s="236"/>
    </row>
    <row r="15" spans="1:17" ht="15" customHeight="1" x14ac:dyDescent="0.25">
      <c r="A15" s="234"/>
      <c r="B15" s="235"/>
      <c r="C15" s="235"/>
      <c r="D15" s="235"/>
      <c r="E15" s="235"/>
      <c r="F15" s="235"/>
      <c r="G15" s="235"/>
      <c r="H15" s="235"/>
      <c r="I15" s="235"/>
      <c r="J15" s="235"/>
      <c r="K15" s="235"/>
      <c r="L15" s="235"/>
      <c r="M15" s="235"/>
      <c r="N15" s="235"/>
      <c r="O15" s="235"/>
      <c r="P15" s="235"/>
      <c r="Q15" s="236"/>
    </row>
    <row r="16" spans="1:17" ht="15" customHeight="1" x14ac:dyDescent="0.25">
      <c r="A16" s="234"/>
      <c r="B16" s="235"/>
      <c r="C16" s="235"/>
      <c r="D16" s="235"/>
      <c r="E16" s="235"/>
      <c r="F16" s="235"/>
      <c r="G16" s="235"/>
      <c r="H16" s="235"/>
      <c r="I16" s="235"/>
      <c r="J16" s="235"/>
      <c r="K16" s="235"/>
      <c r="L16" s="235"/>
      <c r="M16" s="235"/>
      <c r="N16" s="235"/>
      <c r="O16" s="235"/>
      <c r="P16" s="235"/>
      <c r="Q16" s="236"/>
    </row>
    <row r="17" spans="1:17" ht="15" customHeight="1" x14ac:dyDescent="0.25">
      <c r="A17" s="234"/>
      <c r="B17" s="235"/>
      <c r="C17" s="235"/>
      <c r="D17" s="235"/>
      <c r="E17" s="235"/>
      <c r="F17" s="235"/>
      <c r="G17" s="235"/>
      <c r="H17" s="235"/>
      <c r="I17" s="235"/>
      <c r="J17" s="235"/>
      <c r="K17" s="235"/>
      <c r="L17" s="235"/>
      <c r="M17" s="235"/>
      <c r="N17" s="235"/>
      <c r="O17" s="235"/>
      <c r="P17" s="235"/>
      <c r="Q17" s="236"/>
    </row>
    <row r="18" spans="1:17" ht="15" customHeight="1" x14ac:dyDescent="0.25">
      <c r="A18" s="234"/>
      <c r="B18" s="235"/>
      <c r="C18" s="235"/>
      <c r="D18" s="235"/>
      <c r="E18" s="235"/>
      <c r="F18" s="235"/>
      <c r="G18" s="235"/>
      <c r="H18" s="235"/>
      <c r="I18" s="235"/>
      <c r="J18" s="235"/>
      <c r="K18" s="235"/>
      <c r="L18" s="235"/>
      <c r="M18" s="235"/>
      <c r="N18" s="235"/>
      <c r="O18" s="235"/>
      <c r="P18" s="235"/>
      <c r="Q18" s="236"/>
    </row>
    <row r="19" spans="1:17" ht="15" customHeight="1" x14ac:dyDescent="0.25">
      <c r="A19" s="234"/>
      <c r="B19" s="235"/>
      <c r="C19" s="235"/>
      <c r="D19" s="235"/>
      <c r="E19" s="235"/>
      <c r="F19" s="235"/>
      <c r="G19" s="235"/>
      <c r="H19" s="235"/>
      <c r="I19" s="235"/>
      <c r="J19" s="235"/>
      <c r="K19" s="235"/>
      <c r="L19" s="235"/>
      <c r="M19" s="235"/>
      <c r="N19" s="235"/>
      <c r="O19" s="235"/>
      <c r="P19" s="235"/>
      <c r="Q19" s="236"/>
    </row>
    <row r="20" spans="1:17" ht="15" customHeight="1" x14ac:dyDescent="0.25">
      <c r="A20" s="234"/>
      <c r="B20" s="235"/>
      <c r="C20" s="235"/>
      <c r="D20" s="235"/>
      <c r="E20" s="235"/>
      <c r="F20" s="235"/>
      <c r="G20" s="235"/>
      <c r="H20" s="235"/>
      <c r="I20" s="235"/>
      <c r="J20" s="235"/>
      <c r="K20" s="235"/>
      <c r="L20" s="235"/>
      <c r="M20" s="235"/>
      <c r="N20" s="235"/>
      <c r="O20" s="235"/>
      <c r="P20" s="235"/>
      <c r="Q20" s="236"/>
    </row>
    <row r="21" spans="1:17" ht="15" customHeight="1" x14ac:dyDescent="0.25">
      <c r="A21" s="234"/>
      <c r="B21" s="235"/>
      <c r="C21" s="235"/>
      <c r="D21" s="235"/>
      <c r="E21" s="235"/>
      <c r="F21" s="235"/>
      <c r="G21" s="235"/>
      <c r="H21" s="235"/>
      <c r="I21" s="235"/>
      <c r="J21" s="235"/>
      <c r="K21" s="235"/>
      <c r="L21" s="235"/>
      <c r="M21" s="235"/>
      <c r="N21" s="235"/>
      <c r="O21" s="235"/>
      <c r="P21" s="235"/>
      <c r="Q21" s="236"/>
    </row>
    <row r="22" spans="1:17" ht="15" customHeight="1" thickBot="1" x14ac:dyDescent="0.3">
      <c r="A22" s="237"/>
      <c r="B22" s="238"/>
      <c r="C22" s="238"/>
      <c r="D22" s="238"/>
      <c r="E22" s="238"/>
      <c r="F22" s="238"/>
      <c r="G22" s="238"/>
      <c r="H22" s="238"/>
      <c r="I22" s="238"/>
      <c r="J22" s="238"/>
      <c r="K22" s="238"/>
      <c r="L22" s="238"/>
      <c r="M22" s="238"/>
      <c r="N22" s="238"/>
      <c r="O22" s="238"/>
      <c r="P22" s="238"/>
      <c r="Q22" s="239"/>
    </row>
  </sheetData>
  <sheetProtection algorithmName="SHA-512" hashValue="8r4cPm4XYFsqDGFBZh0OavGJQVbXqG/MckB5CsVKZbdX1O0K6jlraGzSRJqrSuXyOm+YjbqvobmMvgj4P+irXg==" saltValue="gPWgOgzwK5405gzIz3NX4w==" spinCount="100000" sheet="1" objects="1" scenarios="1"/>
  <mergeCells count="1">
    <mergeCell ref="A1:Q2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4"/>
  <sheetViews>
    <sheetView zoomScaleNormal="100" workbookViewId="0">
      <selection activeCell="C58" sqref="C58:J60"/>
    </sheetView>
  </sheetViews>
  <sheetFormatPr defaultColWidth="0" defaultRowHeight="15" x14ac:dyDescent="0.25"/>
  <cols>
    <col min="1" max="1" width="2.42578125" style="65" customWidth="1"/>
    <col min="2" max="2" width="13.5703125" style="65" customWidth="1"/>
    <col min="3" max="3" width="10.5703125" style="65" customWidth="1"/>
    <col min="4" max="4" width="11.85546875" style="65" customWidth="1"/>
    <col min="5" max="5" width="12.7109375" style="65" customWidth="1"/>
    <col min="6" max="6" width="11.42578125" style="65" bestFit="1" customWidth="1"/>
    <col min="7" max="7" width="12.5703125" style="65" customWidth="1"/>
    <col min="8" max="8" width="12.140625" style="65" customWidth="1"/>
    <col min="9" max="9" width="11.85546875" style="65" customWidth="1"/>
    <col min="10" max="10" width="0.140625" style="65" customWidth="1"/>
    <col min="11" max="11" width="3.85546875" style="65" customWidth="1"/>
    <col min="12" max="16384" width="9.140625" style="65" hidden="1"/>
  </cols>
  <sheetData>
    <row r="1" spans="2:10" ht="14.25" customHeight="1" x14ac:dyDescent="0.25">
      <c r="B1" s="264" t="s">
        <v>138</v>
      </c>
      <c r="C1" s="264"/>
      <c r="D1" s="264"/>
      <c r="E1" s="264"/>
      <c r="F1" s="264"/>
      <c r="G1" s="264"/>
      <c r="H1" s="264"/>
      <c r="I1" s="264"/>
      <c r="J1" s="264"/>
    </row>
    <row r="2" spans="2:10" ht="21.75" customHeight="1" x14ac:dyDescent="0.25">
      <c r="B2" s="264"/>
      <c r="C2" s="264"/>
      <c r="D2" s="264"/>
      <c r="E2" s="264"/>
      <c r="F2" s="264"/>
      <c r="G2" s="264"/>
      <c r="H2" s="264"/>
      <c r="I2" s="264"/>
      <c r="J2" s="264"/>
    </row>
    <row r="3" spans="2:10" ht="15.75" thickBot="1" x14ac:dyDescent="0.3">
      <c r="B3" s="264"/>
      <c r="C3" s="264"/>
      <c r="D3" s="264"/>
      <c r="E3" s="264"/>
      <c r="F3" s="264"/>
      <c r="G3" s="264"/>
      <c r="H3" s="264"/>
      <c r="I3" s="264"/>
      <c r="J3" s="264"/>
    </row>
    <row r="4" spans="2:10" ht="34.5" customHeight="1" thickTop="1" thickBot="1" x14ac:dyDescent="0.3">
      <c r="B4" s="290" t="s">
        <v>141</v>
      </c>
      <c r="C4" s="291"/>
      <c r="D4" s="291"/>
      <c r="E4" s="291"/>
      <c r="F4" s="291"/>
      <c r="G4" s="291"/>
      <c r="H4" s="291"/>
      <c r="I4" s="292"/>
      <c r="J4" s="95"/>
    </row>
    <row r="5" spans="2:10" ht="12" customHeight="1" thickTop="1" x14ac:dyDescent="0.25">
      <c r="B5" s="95"/>
      <c r="C5" s="95"/>
      <c r="D5" s="95"/>
      <c r="E5" s="95"/>
      <c r="F5" s="95"/>
      <c r="G5" s="95"/>
      <c r="H5" s="95"/>
      <c r="I5" s="95"/>
      <c r="J5" s="95"/>
    </row>
    <row r="6" spans="2:10" ht="23.25" x14ac:dyDescent="0.35">
      <c r="B6" s="349" t="s">
        <v>103</v>
      </c>
      <c r="C6" s="349"/>
      <c r="D6" s="349"/>
      <c r="E6" s="349"/>
      <c r="F6" s="349"/>
      <c r="G6" s="349"/>
      <c r="H6" s="349"/>
      <c r="I6" s="349"/>
      <c r="J6" s="349"/>
    </row>
    <row r="7" spans="2:10" ht="12" customHeight="1" thickBot="1" x14ac:dyDescent="0.3"/>
    <row r="8" spans="2:10" ht="24" thickTop="1" x14ac:dyDescent="0.35">
      <c r="B8" s="275" t="s">
        <v>131</v>
      </c>
      <c r="C8" s="276"/>
      <c r="D8" s="276"/>
      <c r="E8" s="276"/>
      <c r="F8" s="276"/>
      <c r="G8" s="276"/>
      <c r="H8" s="276"/>
      <c r="I8" s="276"/>
      <c r="J8" s="277"/>
    </row>
    <row r="9" spans="2:10" ht="15" customHeight="1" x14ac:dyDescent="0.35">
      <c r="B9" s="131"/>
      <c r="C9" s="132"/>
      <c r="D9" s="132"/>
      <c r="E9" s="132"/>
      <c r="F9" s="132"/>
      <c r="G9" s="132"/>
      <c r="H9" s="132"/>
      <c r="I9" s="132"/>
      <c r="J9" s="133"/>
    </row>
    <row r="10" spans="2:10" x14ac:dyDescent="0.25">
      <c r="B10" s="110" t="s">
        <v>16</v>
      </c>
      <c r="C10" s="143"/>
      <c r="D10" s="350" t="s">
        <v>188</v>
      </c>
      <c r="E10" s="350"/>
      <c r="F10" s="90" t="s">
        <v>29</v>
      </c>
      <c r="G10" s="90"/>
      <c r="H10" s="90"/>
      <c r="I10" s="90"/>
      <c r="J10" s="97"/>
    </row>
    <row r="11" spans="2:10" ht="6.95" customHeight="1" x14ac:dyDescent="0.25">
      <c r="B11" s="110"/>
      <c r="C11" s="143"/>
      <c r="D11" s="90"/>
      <c r="E11" s="90"/>
      <c r="F11" s="90"/>
      <c r="G11" s="90"/>
      <c r="H11" s="90"/>
      <c r="I11" s="90"/>
      <c r="J11" s="97"/>
    </row>
    <row r="12" spans="2:10" x14ac:dyDescent="0.25">
      <c r="B12" s="110" t="s">
        <v>17</v>
      </c>
      <c r="C12" s="143"/>
      <c r="D12" s="350" t="s">
        <v>166</v>
      </c>
      <c r="E12" s="350"/>
      <c r="F12" s="90"/>
      <c r="G12" s="90"/>
      <c r="H12" s="90"/>
      <c r="I12" s="90"/>
      <c r="J12" s="97"/>
    </row>
    <row r="13" spans="2:10" ht="6.95" customHeight="1" x14ac:dyDescent="0.25">
      <c r="B13" s="110"/>
      <c r="C13" s="143"/>
      <c r="D13" s="90"/>
      <c r="E13" s="90"/>
      <c r="F13" s="90"/>
      <c r="G13" s="90"/>
      <c r="H13" s="90"/>
      <c r="I13" s="90"/>
      <c r="J13" s="97"/>
    </row>
    <row r="14" spans="2:10" x14ac:dyDescent="0.25">
      <c r="B14" s="110" t="s">
        <v>18</v>
      </c>
      <c r="C14" s="143"/>
      <c r="D14" s="350" t="s">
        <v>167</v>
      </c>
      <c r="E14" s="350"/>
      <c r="F14" s="90"/>
      <c r="G14" s="90"/>
      <c r="H14" s="90"/>
      <c r="I14" s="90"/>
      <c r="J14" s="97"/>
    </row>
    <row r="15" spans="2:10" ht="6.95" customHeight="1" x14ac:dyDescent="0.25">
      <c r="B15" s="110"/>
      <c r="C15" s="143"/>
      <c r="D15" s="90"/>
      <c r="E15" s="90"/>
      <c r="F15" s="90"/>
      <c r="G15" s="90"/>
      <c r="H15" s="90"/>
      <c r="I15" s="90"/>
      <c r="J15" s="97"/>
    </row>
    <row r="16" spans="2:10" x14ac:dyDescent="0.25">
      <c r="B16" s="273" t="s">
        <v>142</v>
      </c>
      <c r="C16" s="274"/>
      <c r="D16" s="144" t="s">
        <v>13</v>
      </c>
      <c r="E16" s="145">
        <v>11</v>
      </c>
      <c r="F16" s="142" t="s">
        <v>14</v>
      </c>
      <c r="G16" s="145" t="s">
        <v>168</v>
      </c>
      <c r="H16" s="142" t="s">
        <v>15</v>
      </c>
      <c r="I16" s="145">
        <v>2017</v>
      </c>
      <c r="J16" s="97"/>
    </row>
    <row r="17" spans="2:10" ht="6.95" customHeight="1" thickBot="1" x14ac:dyDescent="0.3">
      <c r="B17" s="98"/>
      <c r="C17" s="99"/>
      <c r="D17" s="99"/>
      <c r="E17" s="99"/>
      <c r="F17" s="99"/>
      <c r="G17" s="99"/>
      <c r="H17" s="99"/>
      <c r="I17" s="99"/>
      <c r="J17" s="100"/>
    </row>
    <row r="18" spans="2:10" ht="16.5" thickTop="1" thickBot="1" x14ac:dyDescent="0.3">
      <c r="B18" s="90"/>
      <c r="C18" s="90"/>
      <c r="D18" s="90"/>
      <c r="E18" s="90"/>
      <c r="F18" s="90"/>
      <c r="G18" s="90"/>
      <c r="H18" s="90"/>
      <c r="I18" s="90"/>
      <c r="J18" s="90"/>
    </row>
    <row r="19" spans="2:10" ht="24" thickTop="1" x14ac:dyDescent="0.35">
      <c r="B19" s="275" t="s">
        <v>130</v>
      </c>
      <c r="C19" s="276"/>
      <c r="D19" s="276"/>
      <c r="E19" s="276"/>
      <c r="F19" s="276"/>
      <c r="G19" s="276"/>
      <c r="H19" s="276"/>
      <c r="I19" s="276"/>
      <c r="J19" s="277"/>
    </row>
    <row r="20" spans="2:10" x14ac:dyDescent="0.25">
      <c r="B20" s="96"/>
      <c r="C20" s="90"/>
      <c r="D20" s="90"/>
      <c r="E20" s="90"/>
      <c r="F20" s="90"/>
      <c r="G20" s="90"/>
      <c r="H20" s="90"/>
      <c r="I20" s="90"/>
      <c r="J20" s="97"/>
    </row>
    <row r="21" spans="2:10" x14ac:dyDescent="0.25">
      <c r="B21" s="110" t="s">
        <v>12</v>
      </c>
      <c r="C21" s="346" t="s">
        <v>169</v>
      </c>
      <c r="D21" s="347"/>
      <c r="E21" s="347"/>
      <c r="F21" s="348"/>
      <c r="G21" s="90"/>
      <c r="H21" s="90"/>
      <c r="I21" s="90"/>
      <c r="J21" s="97"/>
    </row>
    <row r="22" spans="2:10" ht="6.95" customHeight="1" x14ac:dyDescent="0.25">
      <c r="B22" s="96"/>
      <c r="C22" s="90"/>
      <c r="D22" s="90"/>
      <c r="E22" s="90"/>
      <c r="F22" s="90"/>
      <c r="G22" s="90"/>
      <c r="H22" s="90"/>
      <c r="I22" s="90"/>
      <c r="J22" s="97"/>
    </row>
    <row r="23" spans="2:10" x14ac:dyDescent="0.25">
      <c r="B23" s="110" t="s">
        <v>19</v>
      </c>
      <c r="C23" s="269" t="s">
        <v>170</v>
      </c>
      <c r="D23" s="270"/>
      <c r="E23" s="271"/>
      <c r="F23" s="90"/>
      <c r="G23" s="90"/>
      <c r="H23" s="90"/>
      <c r="I23" s="90"/>
      <c r="J23" s="97"/>
    </row>
    <row r="24" spans="2:10" ht="6.95" customHeight="1" x14ac:dyDescent="0.25">
      <c r="B24" s="96"/>
      <c r="C24" s="90"/>
      <c r="D24" s="90"/>
      <c r="E24" s="90"/>
      <c r="F24" s="90"/>
      <c r="G24" s="90"/>
      <c r="H24" s="90"/>
      <c r="I24" s="90"/>
      <c r="J24" s="97"/>
    </row>
    <row r="25" spans="2:10" x14ac:dyDescent="0.25">
      <c r="B25" s="110" t="s">
        <v>102</v>
      </c>
      <c r="C25" s="269" t="s">
        <v>171</v>
      </c>
      <c r="D25" s="270"/>
      <c r="E25" s="270"/>
      <c r="F25" s="270"/>
      <c r="G25" s="270"/>
      <c r="H25" s="271"/>
      <c r="I25" s="90"/>
      <c r="J25" s="97"/>
    </row>
    <row r="26" spans="2:10" ht="6.95" customHeight="1" x14ac:dyDescent="0.25">
      <c r="B26" s="96"/>
      <c r="C26" s="90"/>
      <c r="D26" s="90"/>
      <c r="E26" s="90"/>
      <c r="F26" s="90"/>
      <c r="G26" s="90"/>
      <c r="H26" s="90"/>
      <c r="I26" s="90"/>
      <c r="J26" s="97"/>
    </row>
    <row r="27" spans="2:10" ht="15.75" thickBot="1" x14ac:dyDescent="0.3">
      <c r="B27" s="110" t="s">
        <v>101</v>
      </c>
      <c r="C27" s="269" t="s">
        <v>172</v>
      </c>
      <c r="D27" s="270"/>
      <c r="E27" s="270"/>
      <c r="F27" s="270"/>
      <c r="G27" s="270"/>
      <c r="H27" s="271"/>
      <c r="I27" s="90"/>
      <c r="J27" s="100"/>
    </row>
    <row r="28" spans="2:10" ht="6.95" customHeight="1" thickTop="1" thickBot="1" x14ac:dyDescent="0.3">
      <c r="B28" s="98"/>
      <c r="C28" s="99"/>
      <c r="D28" s="99"/>
      <c r="E28" s="99"/>
      <c r="F28" s="99"/>
      <c r="G28" s="99"/>
      <c r="H28" s="99"/>
      <c r="I28" s="99"/>
      <c r="J28" s="100"/>
    </row>
    <row r="29" spans="2:10" ht="16.5" thickTop="1" thickBot="1" x14ac:dyDescent="0.3"/>
    <row r="30" spans="2:10" ht="24" thickTop="1" x14ac:dyDescent="0.35">
      <c r="B30" s="275" t="s">
        <v>132</v>
      </c>
      <c r="C30" s="276"/>
      <c r="D30" s="276"/>
      <c r="E30" s="276"/>
      <c r="F30" s="276"/>
      <c r="G30" s="276"/>
      <c r="H30" s="276"/>
      <c r="I30" s="276"/>
      <c r="J30" s="277"/>
    </row>
    <row r="31" spans="2:10" ht="6.95" customHeight="1" x14ac:dyDescent="0.35">
      <c r="B31" s="134"/>
      <c r="C31" s="135"/>
      <c r="D31" s="135"/>
      <c r="E31" s="136"/>
      <c r="F31" s="136"/>
      <c r="G31" s="136"/>
      <c r="H31" s="136"/>
      <c r="I31" s="136"/>
      <c r="J31" s="137"/>
    </row>
    <row r="32" spans="2:10" ht="15.75" x14ac:dyDescent="0.25">
      <c r="B32" s="343" t="s">
        <v>104</v>
      </c>
      <c r="C32" s="344"/>
      <c r="D32" s="344"/>
      <c r="E32" s="344"/>
      <c r="F32" s="344"/>
      <c r="G32" s="344"/>
      <c r="H32" s="344"/>
      <c r="I32" s="344"/>
      <c r="J32" s="345"/>
    </row>
    <row r="33" spans="2:10" ht="6.95" customHeight="1" x14ac:dyDescent="0.25">
      <c r="B33" s="101"/>
      <c r="C33" s="102"/>
      <c r="D33" s="102"/>
      <c r="E33" s="102"/>
      <c r="F33" s="102"/>
      <c r="G33" s="102"/>
      <c r="H33" s="102"/>
      <c r="I33" s="102"/>
      <c r="J33" s="103"/>
    </row>
    <row r="34" spans="2:10" ht="15.75" x14ac:dyDescent="0.25">
      <c r="B34" s="187" t="s">
        <v>144</v>
      </c>
      <c r="C34" s="90"/>
      <c r="D34" s="250" t="s">
        <v>172</v>
      </c>
      <c r="E34" s="251"/>
      <c r="F34" s="251"/>
      <c r="G34" s="251"/>
      <c r="H34" s="252"/>
      <c r="I34" s="102"/>
      <c r="J34" s="103"/>
    </row>
    <row r="35" spans="2:10" ht="6.95" customHeight="1" x14ac:dyDescent="0.25">
      <c r="B35" s="96"/>
      <c r="C35" s="90"/>
      <c r="D35" s="90"/>
      <c r="E35" s="90"/>
      <c r="F35" s="90"/>
      <c r="G35" s="90"/>
      <c r="H35" s="90"/>
      <c r="I35" s="90"/>
      <c r="J35" s="97"/>
    </row>
    <row r="36" spans="2:10" x14ac:dyDescent="0.25">
      <c r="B36" s="110" t="s">
        <v>20</v>
      </c>
      <c r="C36" s="90"/>
      <c r="D36" s="253" t="s">
        <v>173</v>
      </c>
      <c r="E36" s="254"/>
      <c r="F36" s="272"/>
      <c r="G36" s="90"/>
      <c r="H36" s="90"/>
      <c r="I36" s="90"/>
      <c r="J36" s="97"/>
    </row>
    <row r="37" spans="2:10" ht="6.95" customHeight="1" x14ac:dyDescent="0.25">
      <c r="B37" s="96"/>
      <c r="C37" s="90"/>
      <c r="D37" s="140"/>
      <c r="E37" s="140"/>
      <c r="F37" s="140"/>
      <c r="G37" s="90"/>
      <c r="H37" s="90"/>
      <c r="I37" s="90"/>
      <c r="J37" s="97"/>
    </row>
    <row r="38" spans="2:10" ht="15" customHeight="1" x14ac:dyDescent="0.25">
      <c r="B38" s="187" t="s">
        <v>155</v>
      </c>
      <c r="D38" s="261" t="s">
        <v>174</v>
      </c>
      <c r="E38" s="262"/>
      <c r="F38" s="262"/>
      <c r="G38" s="262"/>
      <c r="H38" s="263"/>
      <c r="I38" s="90"/>
      <c r="J38" s="97"/>
    </row>
    <row r="39" spans="2:10" ht="6.95" customHeight="1" x14ac:dyDescent="0.25">
      <c r="B39" s="96"/>
      <c r="C39" s="90"/>
      <c r="D39" s="90"/>
      <c r="E39" s="90"/>
      <c r="F39" s="90"/>
      <c r="G39" s="90"/>
      <c r="H39" s="90"/>
      <c r="I39" s="90"/>
      <c r="J39" s="97"/>
    </row>
    <row r="40" spans="2:10" x14ac:dyDescent="0.25">
      <c r="B40" s="187" t="s">
        <v>154</v>
      </c>
      <c r="D40" s="253" t="s">
        <v>175</v>
      </c>
      <c r="E40" s="254"/>
      <c r="F40" s="272"/>
      <c r="J40" s="97"/>
    </row>
    <row r="41" spans="2:10" ht="6.95" customHeight="1" x14ac:dyDescent="0.25">
      <c r="B41" s="96"/>
      <c r="C41" s="90"/>
      <c r="D41" s="90"/>
      <c r="E41" s="90"/>
      <c r="F41" s="90"/>
      <c r="G41" s="90"/>
      <c r="H41" s="90"/>
      <c r="I41" s="90"/>
      <c r="J41" s="97"/>
    </row>
    <row r="42" spans="2:10" x14ac:dyDescent="0.25">
      <c r="B42" s="110" t="s">
        <v>21</v>
      </c>
      <c r="C42" s="90"/>
      <c r="D42" s="253" t="s">
        <v>176</v>
      </c>
      <c r="E42" s="272"/>
      <c r="F42" s="90"/>
      <c r="G42" s="90"/>
      <c r="H42" s="90"/>
      <c r="I42" s="90"/>
      <c r="J42" s="97"/>
    </row>
    <row r="43" spans="2:10" ht="6.95" customHeight="1" x14ac:dyDescent="0.25">
      <c r="B43" s="96"/>
      <c r="C43" s="90"/>
      <c r="D43" s="90"/>
      <c r="E43" s="90"/>
      <c r="F43" s="90"/>
      <c r="G43" s="90"/>
      <c r="H43" s="90"/>
      <c r="I43" s="90"/>
      <c r="J43" s="97"/>
    </row>
    <row r="44" spans="2:10" x14ac:dyDescent="0.25">
      <c r="B44" s="110" t="s">
        <v>22</v>
      </c>
      <c r="D44" s="253" t="s">
        <v>190</v>
      </c>
      <c r="E44" s="254"/>
      <c r="F44" s="254"/>
      <c r="G44" s="254"/>
      <c r="H44" s="254"/>
      <c r="I44" s="254"/>
      <c r="J44" s="146"/>
    </row>
    <row r="45" spans="2:10" ht="6.95" customHeight="1" thickBot="1" x14ac:dyDescent="0.3">
      <c r="B45" s="98"/>
      <c r="C45" s="99"/>
      <c r="D45" s="99"/>
      <c r="E45" s="99"/>
      <c r="F45" s="99"/>
      <c r="G45" s="99"/>
      <c r="H45" s="99"/>
      <c r="I45" s="99"/>
      <c r="J45" s="100"/>
    </row>
    <row r="46" spans="2:10" ht="16.5" thickTop="1" thickBot="1" x14ac:dyDescent="0.3"/>
    <row r="47" spans="2:10" ht="24" thickTop="1" x14ac:dyDescent="0.35">
      <c r="B47" s="275" t="s">
        <v>133</v>
      </c>
      <c r="C47" s="276"/>
      <c r="D47" s="276"/>
      <c r="E47" s="276"/>
      <c r="F47" s="276"/>
      <c r="G47" s="276"/>
      <c r="H47" s="276"/>
      <c r="I47" s="276"/>
      <c r="J47" s="277"/>
    </row>
    <row r="48" spans="2:10" ht="15.75" thickBot="1" x14ac:dyDescent="0.3">
      <c r="B48" s="96"/>
      <c r="C48" s="90"/>
      <c r="D48" s="90"/>
      <c r="E48" s="90"/>
      <c r="F48" s="90"/>
      <c r="G48" s="90"/>
      <c r="H48" s="90"/>
      <c r="I48" s="90"/>
      <c r="J48" s="97"/>
    </row>
    <row r="49" spans="2:10" x14ac:dyDescent="0.25">
      <c r="B49" s="96" t="s">
        <v>23</v>
      </c>
      <c r="C49" s="255" t="s">
        <v>145</v>
      </c>
      <c r="D49" s="256"/>
      <c r="E49" s="256"/>
      <c r="F49" s="256"/>
      <c r="G49" s="256"/>
      <c r="H49" s="256"/>
      <c r="I49" s="256"/>
      <c r="J49" s="257"/>
    </row>
    <row r="50" spans="2:10" ht="15.75" thickBot="1" x14ac:dyDescent="0.3">
      <c r="B50" s="96"/>
      <c r="C50" s="258"/>
      <c r="D50" s="259"/>
      <c r="E50" s="259"/>
      <c r="F50" s="259"/>
      <c r="G50" s="259"/>
      <c r="H50" s="259"/>
      <c r="I50" s="259"/>
      <c r="J50" s="260"/>
    </row>
    <row r="51" spans="2:10" ht="6.95" customHeight="1" x14ac:dyDescent="0.25">
      <c r="B51" s="96"/>
      <c r="C51" s="90"/>
      <c r="D51" s="90"/>
      <c r="E51" s="90"/>
      <c r="F51" s="90"/>
      <c r="G51" s="90"/>
      <c r="H51" s="90"/>
      <c r="I51" s="90"/>
      <c r="J51" s="97"/>
    </row>
    <row r="52" spans="2:10" x14ac:dyDescent="0.25">
      <c r="B52" s="96" t="s">
        <v>24</v>
      </c>
      <c r="C52" s="334" t="s">
        <v>140</v>
      </c>
      <c r="D52" s="334"/>
      <c r="E52" s="334"/>
      <c r="F52" s="334"/>
      <c r="G52" s="334"/>
      <c r="H52" s="334"/>
      <c r="I52" s="334"/>
      <c r="J52" s="97"/>
    </row>
    <row r="53" spans="2:10" ht="15.75" thickBot="1" x14ac:dyDescent="0.3">
      <c r="B53" s="96" t="s">
        <v>139</v>
      </c>
      <c r="C53" s="334"/>
      <c r="D53" s="334"/>
      <c r="E53" s="334"/>
      <c r="F53" s="334"/>
      <c r="G53" s="334"/>
      <c r="H53" s="334"/>
      <c r="I53" s="334"/>
      <c r="J53" s="100"/>
    </row>
    <row r="54" spans="2:10" ht="6.95" customHeight="1" thickTop="1" thickBot="1" x14ac:dyDescent="0.3">
      <c r="B54" s="98"/>
      <c r="C54" s="99"/>
      <c r="D54" s="99"/>
      <c r="E54" s="99"/>
      <c r="F54" s="99"/>
      <c r="G54" s="99"/>
      <c r="H54" s="99"/>
      <c r="I54" s="99"/>
      <c r="J54" s="100"/>
    </row>
    <row r="55" spans="2:10" ht="16.5" thickTop="1" thickBot="1" x14ac:dyDescent="0.3"/>
    <row r="56" spans="2:10" ht="24" thickTop="1" x14ac:dyDescent="0.35">
      <c r="B56" s="275" t="s">
        <v>134</v>
      </c>
      <c r="C56" s="276"/>
      <c r="D56" s="276"/>
      <c r="E56" s="276"/>
      <c r="F56" s="276"/>
      <c r="G56" s="276"/>
      <c r="H56" s="276"/>
      <c r="I56" s="276"/>
      <c r="J56" s="277"/>
    </row>
    <row r="57" spans="2:10" ht="6.95" customHeight="1" x14ac:dyDescent="0.25">
      <c r="B57" s="96"/>
      <c r="C57" s="90"/>
      <c r="D57" s="90"/>
      <c r="E57" s="90"/>
      <c r="F57" s="90"/>
      <c r="G57" s="90"/>
      <c r="H57" s="90"/>
      <c r="I57" s="90"/>
      <c r="J57" s="97"/>
    </row>
    <row r="58" spans="2:10" ht="15" customHeight="1" x14ac:dyDescent="0.25">
      <c r="B58" s="249" t="s">
        <v>143</v>
      </c>
      <c r="C58" s="240" t="s">
        <v>177</v>
      </c>
      <c r="D58" s="241"/>
      <c r="E58" s="241"/>
      <c r="F58" s="241"/>
      <c r="G58" s="241"/>
      <c r="H58" s="241"/>
      <c r="I58" s="241"/>
      <c r="J58" s="242"/>
    </row>
    <row r="59" spans="2:10" x14ac:dyDescent="0.25">
      <c r="B59" s="249"/>
      <c r="C59" s="243"/>
      <c r="D59" s="244"/>
      <c r="E59" s="244"/>
      <c r="F59" s="244"/>
      <c r="G59" s="244"/>
      <c r="H59" s="244"/>
      <c r="I59" s="244"/>
      <c r="J59" s="245"/>
    </row>
    <row r="60" spans="2:10" x14ac:dyDescent="0.25">
      <c r="B60" s="249"/>
      <c r="C60" s="246"/>
      <c r="D60" s="247"/>
      <c r="E60" s="247"/>
      <c r="F60" s="247"/>
      <c r="G60" s="247"/>
      <c r="H60" s="247"/>
      <c r="I60" s="247"/>
      <c r="J60" s="248"/>
    </row>
    <row r="61" spans="2:10" ht="6.95" customHeight="1" thickBot="1" x14ac:dyDescent="0.3">
      <c r="B61" s="98"/>
      <c r="C61" s="99"/>
      <c r="D61" s="99"/>
      <c r="E61" s="99"/>
      <c r="F61" s="99"/>
      <c r="G61" s="99"/>
      <c r="H61" s="99"/>
      <c r="I61" s="99"/>
      <c r="J61" s="100"/>
    </row>
    <row r="62" spans="2:10" ht="16.5" thickTop="1" thickBot="1" x14ac:dyDescent="0.3">
      <c r="B62" s="90"/>
      <c r="C62" s="90"/>
      <c r="D62" s="90"/>
      <c r="E62" s="90"/>
      <c r="F62" s="90"/>
      <c r="G62" s="90"/>
      <c r="H62" s="90"/>
      <c r="I62" s="90"/>
      <c r="J62" s="90"/>
    </row>
    <row r="63" spans="2:10" ht="24" thickTop="1" x14ac:dyDescent="0.35">
      <c r="B63" s="275" t="s">
        <v>135</v>
      </c>
      <c r="C63" s="276"/>
      <c r="D63" s="276"/>
      <c r="E63" s="276"/>
      <c r="F63" s="276"/>
      <c r="G63" s="276"/>
      <c r="H63" s="276"/>
      <c r="I63" s="276"/>
      <c r="J63" s="277"/>
    </row>
    <row r="64" spans="2:10" ht="6.95" customHeight="1" x14ac:dyDescent="0.25">
      <c r="B64" s="96"/>
      <c r="C64" s="90"/>
      <c r="D64" s="90"/>
      <c r="E64" s="90"/>
      <c r="F64" s="90"/>
      <c r="G64" s="90"/>
      <c r="H64" s="90"/>
      <c r="I64" s="90"/>
      <c r="J64" s="97"/>
    </row>
    <row r="65" spans="2:10" ht="15" customHeight="1" x14ac:dyDescent="0.25">
      <c r="B65" s="278" t="s">
        <v>148</v>
      </c>
      <c r="C65" s="279"/>
      <c r="D65" s="280">
        <v>603.86</v>
      </c>
      <c r="E65" s="283" t="s">
        <v>149</v>
      </c>
      <c r="F65" s="283"/>
      <c r="G65" s="283"/>
      <c r="H65" s="283"/>
      <c r="I65" s="283"/>
      <c r="J65" s="97"/>
    </row>
    <row r="66" spans="2:10" x14ac:dyDescent="0.25">
      <c r="B66" s="278"/>
      <c r="C66" s="279"/>
      <c r="D66" s="281"/>
      <c r="E66" s="283"/>
      <c r="F66" s="283"/>
      <c r="G66" s="283"/>
      <c r="H66" s="283"/>
      <c r="I66" s="283"/>
      <c r="J66" s="97"/>
    </row>
    <row r="67" spans="2:10" x14ac:dyDescent="0.25">
      <c r="B67" s="278"/>
      <c r="C67" s="279"/>
      <c r="D67" s="282"/>
      <c r="E67" s="283"/>
      <c r="F67" s="283"/>
      <c r="G67" s="283"/>
      <c r="H67" s="283"/>
      <c r="I67" s="283"/>
      <c r="J67" s="97"/>
    </row>
    <row r="68" spans="2:10" ht="6.95" customHeight="1" x14ac:dyDescent="0.25">
      <c r="B68" s="96"/>
      <c r="C68" s="90"/>
      <c r="D68" s="90"/>
      <c r="E68" s="90"/>
      <c r="F68" s="90"/>
      <c r="G68" s="90"/>
      <c r="H68" s="90"/>
      <c r="I68" s="90"/>
      <c r="J68" s="97"/>
    </row>
    <row r="69" spans="2:10" x14ac:dyDescent="0.25">
      <c r="B69" s="284" t="s">
        <v>157</v>
      </c>
      <c r="C69" s="285"/>
      <c r="D69" s="286">
        <v>603.86</v>
      </c>
      <c r="E69" s="287"/>
      <c r="F69" s="90"/>
      <c r="G69" s="90"/>
      <c r="H69" s="90"/>
      <c r="I69" s="90"/>
      <c r="J69" s="97"/>
    </row>
    <row r="70" spans="2:10" x14ac:dyDescent="0.25">
      <c r="B70" s="284"/>
      <c r="C70" s="285"/>
      <c r="D70" s="288"/>
      <c r="E70" s="289"/>
      <c r="F70" s="90"/>
      <c r="G70" s="90"/>
      <c r="H70" s="90"/>
      <c r="I70" s="90"/>
      <c r="J70" s="97"/>
    </row>
    <row r="71" spans="2:10" ht="6" customHeight="1" x14ac:dyDescent="0.25">
      <c r="B71" s="96"/>
      <c r="C71" s="90"/>
      <c r="D71" s="90"/>
      <c r="E71" s="90"/>
      <c r="F71" s="90"/>
      <c r="G71" s="90"/>
      <c r="H71" s="90"/>
      <c r="I71" s="90"/>
      <c r="J71" s="97"/>
    </row>
    <row r="72" spans="2:10" x14ac:dyDescent="0.25">
      <c r="B72" s="110" t="s">
        <v>25</v>
      </c>
      <c r="C72" s="90"/>
      <c r="D72" s="267" t="s">
        <v>178</v>
      </c>
      <c r="E72" s="268"/>
      <c r="F72" s="332" t="s">
        <v>26</v>
      </c>
      <c r="G72" s="332"/>
      <c r="H72" s="332"/>
      <c r="I72" s="332"/>
      <c r="J72" s="333"/>
    </row>
    <row r="73" spans="2:10" ht="6.95" customHeight="1" thickBot="1" x14ac:dyDescent="0.3">
      <c r="B73" s="98"/>
      <c r="C73" s="99"/>
      <c r="D73" s="99"/>
      <c r="E73" s="99"/>
      <c r="F73" s="99"/>
      <c r="G73" s="99"/>
      <c r="H73" s="99"/>
      <c r="I73" s="99"/>
      <c r="J73" s="100"/>
    </row>
    <row r="74" spans="2:10" ht="16.5" thickTop="1" thickBot="1" x14ac:dyDescent="0.3">
      <c r="B74" s="90"/>
      <c r="C74" s="90"/>
      <c r="D74" s="90"/>
      <c r="E74" s="90"/>
      <c r="F74" s="90"/>
      <c r="G74" s="90"/>
      <c r="H74" s="90"/>
      <c r="I74" s="90"/>
      <c r="J74" s="90"/>
    </row>
    <row r="75" spans="2:10" ht="24" thickTop="1" x14ac:dyDescent="0.35">
      <c r="B75" s="275" t="s">
        <v>146</v>
      </c>
      <c r="C75" s="276"/>
      <c r="D75" s="276"/>
      <c r="E75" s="276"/>
      <c r="F75" s="276"/>
      <c r="G75" s="276"/>
      <c r="H75" s="276"/>
      <c r="I75" s="276"/>
      <c r="J75" s="277"/>
    </row>
    <row r="76" spans="2:10" x14ac:dyDescent="0.25">
      <c r="B76" s="96"/>
      <c r="C76" s="90"/>
      <c r="D76" s="90"/>
      <c r="E76" s="90"/>
      <c r="F76" s="90"/>
      <c r="G76" s="90"/>
      <c r="H76" s="90"/>
      <c r="I76" s="90"/>
      <c r="J76" s="97"/>
    </row>
    <row r="77" spans="2:10" x14ac:dyDescent="0.25">
      <c r="B77" s="110" t="s">
        <v>27</v>
      </c>
      <c r="C77" s="299">
        <v>43050</v>
      </c>
      <c r="D77" s="300"/>
      <c r="E77" s="301"/>
      <c r="F77" s="90" t="s">
        <v>152</v>
      </c>
      <c r="G77" s="90"/>
      <c r="H77" s="90"/>
      <c r="I77" s="90"/>
      <c r="J77" s="97"/>
    </row>
    <row r="78" spans="2:10" ht="15.75" thickBot="1" x14ac:dyDescent="0.3">
      <c r="B78" s="98"/>
      <c r="C78" s="99"/>
      <c r="D78" s="99"/>
      <c r="E78" s="99"/>
      <c r="F78" s="99"/>
      <c r="G78" s="99"/>
      <c r="H78" s="99"/>
      <c r="I78" s="99"/>
      <c r="J78" s="100"/>
    </row>
    <row r="79" spans="2:10" ht="16.5" thickTop="1" thickBot="1" x14ac:dyDescent="0.3">
      <c r="B79" s="90"/>
      <c r="C79" s="90"/>
      <c r="D79" s="90"/>
      <c r="E79" s="90"/>
      <c r="F79" s="90"/>
      <c r="G79" s="90"/>
      <c r="H79" s="90"/>
      <c r="I79" s="90"/>
      <c r="J79" s="90"/>
    </row>
    <row r="80" spans="2:10" ht="24" thickTop="1" x14ac:dyDescent="0.35">
      <c r="B80" s="275" t="s">
        <v>28</v>
      </c>
      <c r="C80" s="276"/>
      <c r="D80" s="276"/>
      <c r="E80" s="276"/>
      <c r="F80" s="276"/>
      <c r="G80" s="276"/>
      <c r="H80" s="276"/>
      <c r="I80" s="276"/>
      <c r="J80" s="277"/>
    </row>
    <row r="81" spans="2:10" x14ac:dyDescent="0.25">
      <c r="B81" s="96"/>
      <c r="C81" s="90"/>
      <c r="D81" s="90"/>
      <c r="E81" s="90"/>
      <c r="F81" s="90"/>
      <c r="G81" s="90"/>
      <c r="H81" s="90"/>
      <c r="I81" s="90"/>
      <c r="J81" s="97"/>
    </row>
    <row r="82" spans="2:10" x14ac:dyDescent="0.25">
      <c r="B82" s="304" t="s">
        <v>147</v>
      </c>
      <c r="C82" s="305"/>
      <c r="D82" s="305"/>
      <c r="E82" s="305"/>
      <c r="F82" s="305"/>
      <c r="G82" s="305"/>
      <c r="H82" s="305"/>
      <c r="I82" s="305"/>
      <c r="J82" s="306"/>
    </row>
    <row r="83" spans="2:10" ht="15.75" thickBot="1" x14ac:dyDescent="0.3">
      <c r="B83" s="98"/>
      <c r="C83" s="99"/>
      <c r="D83" s="99"/>
      <c r="E83" s="99"/>
      <c r="F83" s="99"/>
      <c r="G83" s="99"/>
      <c r="H83" s="99"/>
      <c r="I83" s="99"/>
      <c r="J83" s="100"/>
    </row>
    <row r="84" spans="2:10" ht="16.5" thickTop="1" thickBot="1" x14ac:dyDescent="0.3"/>
    <row r="85" spans="2:10" ht="24" thickTop="1" x14ac:dyDescent="0.35">
      <c r="B85" s="275" t="s">
        <v>3</v>
      </c>
      <c r="C85" s="276"/>
      <c r="D85" s="276"/>
      <c r="E85" s="276"/>
      <c r="F85" s="276"/>
      <c r="G85" s="276"/>
      <c r="H85" s="276"/>
      <c r="I85" s="276"/>
      <c r="J85" s="277"/>
    </row>
    <row r="86" spans="2:10" ht="6.95" customHeight="1" x14ac:dyDescent="0.25">
      <c r="B86" s="110"/>
      <c r="C86" s="111"/>
      <c r="D86" s="111"/>
      <c r="E86" s="111"/>
      <c r="F86" s="111"/>
      <c r="G86" s="111"/>
      <c r="H86" s="111"/>
      <c r="I86" s="111"/>
      <c r="J86" s="112"/>
    </row>
    <row r="87" spans="2:10" ht="36" x14ac:dyDescent="0.25">
      <c r="B87" s="113" t="s">
        <v>40</v>
      </c>
      <c r="C87" s="302" t="s">
        <v>1</v>
      </c>
      <c r="D87" s="303"/>
      <c r="E87" s="68" t="s">
        <v>150</v>
      </c>
      <c r="F87" s="69" t="s">
        <v>2</v>
      </c>
      <c r="G87" s="69" t="s">
        <v>151</v>
      </c>
      <c r="H87" s="165"/>
      <c r="I87" s="111"/>
      <c r="J87" s="112"/>
    </row>
    <row r="88" spans="2:10" x14ac:dyDescent="0.25">
      <c r="B88" s="114">
        <v>1</v>
      </c>
      <c r="C88" s="293" t="s">
        <v>179</v>
      </c>
      <c r="D88" s="294"/>
      <c r="E88" s="147">
        <v>110</v>
      </c>
      <c r="F88" s="148">
        <v>800000</v>
      </c>
      <c r="G88" s="185">
        <f>IF(F88=0,0,F88/E88)</f>
        <v>7272.727272727273</v>
      </c>
      <c r="I88" s="111"/>
      <c r="J88" s="112"/>
    </row>
    <row r="89" spans="2:10" x14ac:dyDescent="0.25">
      <c r="B89" s="114">
        <v>2</v>
      </c>
      <c r="C89" s="265" t="s">
        <v>179</v>
      </c>
      <c r="D89" s="266"/>
      <c r="E89" s="149">
        <v>182</v>
      </c>
      <c r="F89" s="150">
        <v>1200000</v>
      </c>
      <c r="G89" s="185">
        <f t="shared" ref="G89:G92" si="0">IF(F89=0,0,F89/E89)</f>
        <v>6593.4065934065939</v>
      </c>
      <c r="I89" s="111"/>
      <c r="J89" s="112"/>
    </row>
    <row r="90" spans="2:10" x14ac:dyDescent="0.25">
      <c r="B90" s="114">
        <v>3</v>
      </c>
      <c r="C90" s="293" t="s">
        <v>179</v>
      </c>
      <c r="D90" s="294"/>
      <c r="E90" s="147">
        <v>280</v>
      </c>
      <c r="F90" s="148">
        <v>2000000</v>
      </c>
      <c r="G90" s="185">
        <f t="shared" si="0"/>
        <v>7142.8571428571431</v>
      </c>
      <c r="I90" s="111"/>
      <c r="J90" s="112"/>
    </row>
    <row r="91" spans="2:10" x14ac:dyDescent="0.25">
      <c r="B91" s="114">
        <v>4</v>
      </c>
      <c r="C91" s="265"/>
      <c r="D91" s="266"/>
      <c r="E91" s="149">
        <v>0</v>
      </c>
      <c r="F91" s="150">
        <v>0</v>
      </c>
      <c r="G91" s="185">
        <f t="shared" si="0"/>
        <v>0</v>
      </c>
      <c r="H91" s="22"/>
      <c r="I91" s="111"/>
      <c r="J91" s="112"/>
    </row>
    <row r="92" spans="2:10" x14ac:dyDescent="0.25">
      <c r="B92" s="114">
        <v>5</v>
      </c>
      <c r="C92" s="293"/>
      <c r="D92" s="294"/>
      <c r="E92" s="147">
        <v>0</v>
      </c>
      <c r="F92" s="148">
        <v>0</v>
      </c>
      <c r="G92" s="185">
        <f t="shared" si="0"/>
        <v>0</v>
      </c>
      <c r="I92" s="111"/>
      <c r="J92" s="112"/>
    </row>
    <row r="93" spans="2:10" x14ac:dyDescent="0.25">
      <c r="B93" s="295" t="s">
        <v>41</v>
      </c>
      <c r="C93" s="296"/>
      <c r="D93" s="296"/>
      <c r="E93" s="296"/>
      <c r="F93" s="296"/>
      <c r="G93" s="296"/>
      <c r="H93" s="296"/>
      <c r="I93" s="111"/>
      <c r="J93" s="112"/>
    </row>
    <row r="94" spans="2:10" x14ac:dyDescent="0.25">
      <c r="B94" s="297" t="s">
        <v>159</v>
      </c>
      <c r="C94" s="298"/>
      <c r="D94" s="298"/>
      <c r="E94" s="298"/>
      <c r="F94" s="298"/>
      <c r="G94" s="298"/>
      <c r="H94" s="298"/>
      <c r="I94" s="111"/>
      <c r="J94" s="112"/>
    </row>
    <row r="95" spans="2:10" ht="24" x14ac:dyDescent="0.25">
      <c r="B95" s="113" t="s">
        <v>40</v>
      </c>
      <c r="C95" s="307" t="s">
        <v>153</v>
      </c>
      <c r="D95" s="308"/>
      <c r="E95" s="308"/>
      <c r="F95" s="308"/>
      <c r="G95" s="308"/>
      <c r="H95" s="309"/>
      <c r="I95" s="111"/>
      <c r="J95" s="112"/>
    </row>
    <row r="96" spans="2:10" x14ac:dyDescent="0.25">
      <c r="B96" s="115">
        <v>1</v>
      </c>
      <c r="C96" s="310" t="s">
        <v>180</v>
      </c>
      <c r="D96" s="311"/>
      <c r="E96" s="311"/>
      <c r="F96" s="311"/>
      <c r="G96" s="311"/>
      <c r="H96" s="311"/>
      <c r="I96" s="111"/>
      <c r="J96" s="112"/>
    </row>
    <row r="97" spans="2:10" x14ac:dyDescent="0.25">
      <c r="B97" s="115">
        <v>2</v>
      </c>
      <c r="C97" s="310" t="s">
        <v>180</v>
      </c>
      <c r="D97" s="311"/>
      <c r="E97" s="311"/>
      <c r="F97" s="311"/>
      <c r="G97" s="311"/>
      <c r="H97" s="311"/>
      <c r="I97" s="111"/>
      <c r="J97" s="112"/>
    </row>
    <row r="98" spans="2:10" x14ac:dyDescent="0.25">
      <c r="B98" s="115">
        <v>3</v>
      </c>
      <c r="C98" s="310" t="s">
        <v>181</v>
      </c>
      <c r="D98" s="311"/>
      <c r="E98" s="311"/>
      <c r="F98" s="311"/>
      <c r="G98" s="311"/>
      <c r="H98" s="311"/>
      <c r="I98" s="111"/>
      <c r="J98" s="112"/>
    </row>
    <row r="99" spans="2:10" x14ac:dyDescent="0.25">
      <c r="B99" s="115">
        <v>4</v>
      </c>
      <c r="C99" s="310"/>
      <c r="D99" s="311"/>
      <c r="E99" s="311"/>
      <c r="F99" s="311"/>
      <c r="G99" s="311"/>
      <c r="H99" s="311"/>
      <c r="I99" s="111"/>
      <c r="J99" s="112"/>
    </row>
    <row r="100" spans="2:10" x14ac:dyDescent="0.25">
      <c r="B100" s="115">
        <v>5</v>
      </c>
      <c r="C100" s="310"/>
      <c r="D100" s="311"/>
      <c r="E100" s="311"/>
      <c r="F100" s="311"/>
      <c r="G100" s="311"/>
      <c r="H100" s="311"/>
      <c r="I100" s="111"/>
      <c r="J100" s="112"/>
    </row>
    <row r="101" spans="2:10" x14ac:dyDescent="0.25">
      <c r="B101" s="116"/>
      <c r="C101" s="117"/>
      <c r="D101" s="90"/>
      <c r="E101" s="118"/>
      <c r="F101" s="117"/>
      <c r="G101" s="117"/>
      <c r="H101" s="117"/>
      <c r="I101" s="111"/>
      <c r="J101" s="112"/>
    </row>
    <row r="102" spans="2:10" ht="15.75" thickBot="1" x14ac:dyDescent="0.3">
      <c r="B102" s="314" t="s">
        <v>43</v>
      </c>
      <c r="C102" s="315"/>
      <c r="D102" s="315"/>
      <c r="E102" s="315"/>
      <c r="F102" s="315"/>
      <c r="G102" s="315"/>
      <c r="H102" s="315"/>
      <c r="I102" s="315"/>
      <c r="J102" s="112"/>
    </row>
    <row r="103" spans="2:10" ht="15.75" thickBot="1" x14ac:dyDescent="0.3">
      <c r="B103" s="119" t="s">
        <v>0</v>
      </c>
      <c r="C103" s="71" t="s">
        <v>44</v>
      </c>
      <c r="D103" s="72"/>
      <c r="E103" s="73" t="s">
        <v>7</v>
      </c>
      <c r="F103" s="73" t="s">
        <v>8</v>
      </c>
      <c r="G103" s="73" t="s">
        <v>9</v>
      </c>
      <c r="H103" s="73" t="s">
        <v>45</v>
      </c>
      <c r="I103" s="73" t="s">
        <v>46</v>
      </c>
      <c r="J103" s="112"/>
    </row>
    <row r="104" spans="2:10" x14ac:dyDescent="0.25">
      <c r="B104" s="120">
        <v>1</v>
      </c>
      <c r="C104" s="74" t="s">
        <v>47</v>
      </c>
      <c r="D104" s="75"/>
      <c r="E104" s="151">
        <v>0.1</v>
      </c>
      <c r="F104" s="151">
        <v>0.1</v>
      </c>
      <c r="G104" s="152">
        <v>0.1</v>
      </c>
      <c r="H104" s="151"/>
      <c r="I104" s="153"/>
      <c r="J104" s="112"/>
    </row>
    <row r="105" spans="2:10" x14ac:dyDescent="0.25">
      <c r="B105" s="115">
        <v>2</v>
      </c>
      <c r="C105" s="94" t="s">
        <v>48</v>
      </c>
      <c r="D105" s="76"/>
      <c r="E105" s="154"/>
      <c r="F105" s="154"/>
      <c r="G105" s="154"/>
      <c r="H105" s="154"/>
      <c r="I105" s="155"/>
      <c r="J105" s="112"/>
    </row>
    <row r="106" spans="2:10" ht="15.75" thickBot="1" x14ac:dyDescent="0.3">
      <c r="B106" s="121">
        <v>3</v>
      </c>
      <c r="C106" s="77" t="s">
        <v>49</v>
      </c>
      <c r="D106" s="78"/>
      <c r="E106" s="156"/>
      <c r="F106" s="156"/>
      <c r="G106" s="156"/>
      <c r="H106" s="156"/>
      <c r="I106" s="157"/>
      <c r="J106" s="112"/>
    </row>
    <row r="107" spans="2:10" ht="15.75" thickBot="1" x14ac:dyDescent="0.3">
      <c r="B107" s="122">
        <v>4</v>
      </c>
      <c r="C107" s="79" t="s">
        <v>50</v>
      </c>
      <c r="D107" s="80"/>
      <c r="E107" s="80"/>
      <c r="F107" s="80"/>
      <c r="G107" s="80"/>
      <c r="H107" s="80"/>
      <c r="I107" s="81"/>
      <c r="J107" s="112"/>
    </row>
    <row r="108" spans="2:10" x14ac:dyDescent="0.25">
      <c r="B108" s="120" t="s">
        <v>51</v>
      </c>
      <c r="C108" s="74" t="s">
        <v>52</v>
      </c>
      <c r="D108" s="82"/>
      <c r="E108" s="151"/>
      <c r="F108" s="151"/>
      <c r="G108" s="151"/>
      <c r="H108" s="158"/>
      <c r="I108" s="159"/>
      <c r="J108" s="112"/>
    </row>
    <row r="109" spans="2:10" x14ac:dyDescent="0.25">
      <c r="B109" s="115" t="s">
        <v>53</v>
      </c>
      <c r="C109" s="94" t="s">
        <v>54</v>
      </c>
      <c r="D109" s="83"/>
      <c r="E109" s="154"/>
      <c r="F109" s="154"/>
      <c r="G109" s="154"/>
      <c r="H109" s="154"/>
      <c r="I109" s="160"/>
      <c r="J109" s="112"/>
    </row>
    <row r="110" spans="2:10" x14ac:dyDescent="0.25">
      <c r="B110" s="115" t="s">
        <v>55</v>
      </c>
      <c r="C110" s="94" t="s">
        <v>56</v>
      </c>
      <c r="D110" s="83"/>
      <c r="E110" s="154"/>
      <c r="F110" s="154"/>
      <c r="G110" s="154"/>
      <c r="H110" s="154"/>
      <c r="I110" s="161"/>
      <c r="J110" s="112"/>
    </row>
    <row r="111" spans="2:10" x14ac:dyDescent="0.25">
      <c r="B111" s="115" t="s">
        <v>57</v>
      </c>
      <c r="C111" s="94" t="s">
        <v>58</v>
      </c>
      <c r="D111" s="83"/>
      <c r="E111" s="154"/>
      <c r="F111" s="154"/>
      <c r="G111" s="154"/>
      <c r="H111" s="154"/>
      <c r="I111" s="161"/>
      <c r="J111" s="112"/>
    </row>
    <row r="112" spans="2:10" x14ac:dyDescent="0.25">
      <c r="B112" s="115" t="s">
        <v>59</v>
      </c>
      <c r="C112" s="94" t="s">
        <v>60</v>
      </c>
      <c r="D112" s="83"/>
      <c r="E112" s="154"/>
      <c r="F112" s="154"/>
      <c r="G112" s="154"/>
      <c r="H112" s="154"/>
      <c r="I112" s="161"/>
      <c r="J112" s="112"/>
    </row>
    <row r="113" spans="1:10" x14ac:dyDescent="0.25">
      <c r="B113" s="115" t="s">
        <v>61</v>
      </c>
      <c r="C113" s="94" t="s">
        <v>62</v>
      </c>
      <c r="D113" s="83"/>
      <c r="E113" s="154"/>
      <c r="F113" s="154"/>
      <c r="G113" s="154"/>
      <c r="H113" s="154"/>
      <c r="I113" s="161"/>
      <c r="J113" s="112"/>
    </row>
    <row r="114" spans="1:10" x14ac:dyDescent="0.25">
      <c r="B114" s="115" t="s">
        <v>63</v>
      </c>
      <c r="C114" s="94" t="s">
        <v>64</v>
      </c>
      <c r="D114" s="83"/>
      <c r="E114" s="154"/>
      <c r="F114" s="154"/>
      <c r="G114" s="154"/>
      <c r="H114" s="154"/>
      <c r="I114" s="161"/>
      <c r="J114" s="112"/>
    </row>
    <row r="115" spans="1:10" x14ac:dyDescent="0.25">
      <c r="B115" s="115" t="s">
        <v>65</v>
      </c>
      <c r="C115" s="94" t="s">
        <v>66</v>
      </c>
      <c r="D115" s="83"/>
      <c r="E115" s="154"/>
      <c r="F115" s="154"/>
      <c r="G115" s="154"/>
      <c r="H115" s="154"/>
      <c r="I115" s="161"/>
      <c r="J115" s="112"/>
    </row>
    <row r="116" spans="1:10" x14ac:dyDescent="0.25">
      <c r="B116" s="115" t="s">
        <v>67</v>
      </c>
      <c r="C116" s="94" t="s">
        <v>68</v>
      </c>
      <c r="D116" s="83"/>
      <c r="E116" s="154"/>
      <c r="F116" s="154"/>
      <c r="G116" s="154"/>
      <c r="H116" s="154"/>
      <c r="I116" s="161"/>
      <c r="J116" s="112"/>
    </row>
    <row r="117" spans="1:10" x14ac:dyDescent="0.25">
      <c r="B117" s="121" t="s">
        <v>69</v>
      </c>
      <c r="C117" s="330" t="s">
        <v>70</v>
      </c>
      <c r="D117" s="331"/>
      <c r="E117" s="156"/>
      <c r="F117" s="156"/>
      <c r="G117" s="156"/>
      <c r="H117" s="156"/>
      <c r="I117" s="162"/>
      <c r="J117" s="112"/>
    </row>
    <row r="118" spans="1:10" ht="15.75" thickBot="1" x14ac:dyDescent="0.3">
      <c r="B118" s="123">
        <v>11</v>
      </c>
      <c r="C118" s="84" t="s">
        <v>71</v>
      </c>
      <c r="D118" s="85"/>
      <c r="E118" s="163"/>
      <c r="F118" s="163"/>
      <c r="G118" s="163"/>
      <c r="H118" s="156"/>
      <c r="I118" s="164"/>
      <c r="J118" s="112"/>
    </row>
    <row r="119" spans="1:10" ht="15.75" customHeight="1" thickBot="1" x14ac:dyDescent="0.3">
      <c r="B119" s="321" t="s">
        <v>72</v>
      </c>
      <c r="C119" s="322"/>
      <c r="D119" s="323"/>
      <c r="E119" s="86">
        <f>SUM(E104:E105,E108:E118)</f>
        <v>0.1</v>
      </c>
      <c r="F119" s="86">
        <f>SUM(F104:F105,F108:F118)</f>
        <v>0.1</v>
      </c>
      <c r="G119" s="86">
        <f>SUM(G104:G105,G108:G118)</f>
        <v>0.1</v>
      </c>
      <c r="H119" s="87">
        <f>SUM(H104:H105,H108:H118)</f>
        <v>0</v>
      </c>
      <c r="I119" s="86">
        <f>SUM(I104:I105,I108:I118)</f>
        <v>0</v>
      </c>
      <c r="J119" s="112"/>
    </row>
    <row r="120" spans="1:10" ht="15.75" customHeight="1" thickBot="1" x14ac:dyDescent="0.3">
      <c r="B120" s="324" t="s">
        <v>73</v>
      </c>
      <c r="C120" s="325"/>
      <c r="D120" s="326"/>
      <c r="E120" s="88">
        <f>G88</f>
        <v>7272.727272727273</v>
      </c>
      <c r="F120" s="88">
        <f>G89</f>
        <v>6593.4065934065939</v>
      </c>
      <c r="G120" s="88">
        <f>G90</f>
        <v>7142.8571428571431</v>
      </c>
      <c r="H120" s="88">
        <f>G91</f>
        <v>0</v>
      </c>
      <c r="I120" s="88">
        <f>G92</f>
        <v>0</v>
      </c>
      <c r="J120" s="112"/>
    </row>
    <row r="121" spans="1:10" ht="15.75" customHeight="1" thickBot="1" x14ac:dyDescent="0.3">
      <c r="B121" s="327" t="s">
        <v>74</v>
      </c>
      <c r="C121" s="328"/>
      <c r="D121" s="329"/>
      <c r="E121" s="89">
        <f>(1-E119)*(E120)</f>
        <v>6545.454545454546</v>
      </c>
      <c r="F121" s="89">
        <f>(1-F119)*(F120)</f>
        <v>5934.0659340659349</v>
      </c>
      <c r="G121" s="89">
        <f>(1-G119)*(G120)</f>
        <v>6428.5714285714294</v>
      </c>
      <c r="H121" s="89">
        <f>(1-H119)*(H120)</f>
        <v>0</v>
      </c>
      <c r="I121" s="89">
        <f>(1-I119)*(I120)</f>
        <v>0</v>
      </c>
      <c r="J121" s="112"/>
    </row>
    <row r="122" spans="1:10" ht="15.75" thickBot="1" x14ac:dyDescent="0.3">
      <c r="A122" s="90"/>
      <c r="B122" s="124"/>
      <c r="C122" s="91"/>
      <c r="D122" s="92"/>
      <c r="E122" s="92"/>
      <c r="F122" s="92"/>
      <c r="G122" s="92"/>
      <c r="H122" s="92"/>
      <c r="I122" s="111"/>
      <c r="J122" s="112"/>
    </row>
    <row r="123" spans="1:10" ht="15.75" thickBot="1" x14ac:dyDescent="0.3">
      <c r="B123" s="316" t="s">
        <v>75</v>
      </c>
      <c r="C123" s="317"/>
      <c r="D123" s="317"/>
      <c r="E123" s="318"/>
      <c r="F123" s="319">
        <f>AVERAGEIF(E121:I121,"&gt;0")</f>
        <v>6302.6973026973037</v>
      </c>
      <c r="G123" s="320"/>
      <c r="H123" s="22"/>
      <c r="I123" s="111"/>
      <c r="J123" s="112"/>
    </row>
    <row r="124" spans="1:10" ht="15.75" thickBot="1" x14ac:dyDescent="0.3">
      <c r="B124" s="125"/>
      <c r="C124" s="126"/>
      <c r="D124" s="126"/>
      <c r="E124" s="126"/>
      <c r="F124" s="126"/>
      <c r="G124" s="126"/>
      <c r="H124" s="126"/>
      <c r="I124" s="126"/>
      <c r="J124" s="127"/>
    </row>
    <row r="125" spans="1:10" ht="16.5" thickTop="1" thickBot="1" x14ac:dyDescent="0.3">
      <c r="B125" s="66"/>
      <c r="C125" s="67"/>
      <c r="D125" s="67"/>
      <c r="E125" s="67"/>
      <c r="F125" s="67"/>
      <c r="G125" s="67"/>
      <c r="H125" s="67"/>
      <c r="I125" s="67"/>
      <c r="J125" s="67"/>
    </row>
    <row r="126" spans="1:10" ht="24" thickTop="1" x14ac:dyDescent="0.35">
      <c r="B126" s="275" t="s">
        <v>76</v>
      </c>
      <c r="C126" s="276"/>
      <c r="D126" s="276"/>
      <c r="E126" s="276"/>
      <c r="F126" s="276"/>
      <c r="G126" s="276"/>
      <c r="H126" s="276"/>
      <c r="I126" s="276"/>
      <c r="J126" s="277"/>
    </row>
    <row r="127" spans="1:10" x14ac:dyDescent="0.25">
      <c r="B127" s="128"/>
      <c r="C127" s="93"/>
      <c r="D127" s="93"/>
      <c r="E127" s="93"/>
      <c r="F127" s="93"/>
      <c r="G127" s="93"/>
      <c r="H127" s="93"/>
      <c r="I127" s="111"/>
      <c r="J127" s="112"/>
    </row>
    <row r="128" spans="1:10" x14ac:dyDescent="0.25">
      <c r="B128" s="312" t="s">
        <v>77</v>
      </c>
      <c r="C128" s="336"/>
      <c r="D128" s="336"/>
      <c r="E128" s="336"/>
      <c r="F128" s="336"/>
      <c r="G128" s="336"/>
      <c r="H128" s="335">
        <f>D65</f>
        <v>603.86</v>
      </c>
      <c r="I128" s="335"/>
      <c r="J128" s="112"/>
    </row>
    <row r="129" spans="2:10" x14ac:dyDescent="0.25">
      <c r="B129" s="312" t="s">
        <v>4</v>
      </c>
      <c r="C129" s="313"/>
      <c r="D129" s="313"/>
      <c r="E129" s="313"/>
      <c r="F129" s="313"/>
      <c r="G129" s="313"/>
      <c r="H129" s="337">
        <f>H128*F123</f>
        <v>3805946.7932067937</v>
      </c>
      <c r="I129" s="337"/>
      <c r="J129" s="112"/>
    </row>
    <row r="130" spans="2:10" x14ac:dyDescent="0.25">
      <c r="B130" s="312" t="s">
        <v>5</v>
      </c>
      <c r="C130" s="313"/>
      <c r="D130" s="313"/>
      <c r="E130" s="313"/>
      <c r="F130" s="313"/>
      <c r="G130" s="313"/>
      <c r="H130" s="338">
        <f>H129*0.01</f>
        <v>38059.467932067935</v>
      </c>
      <c r="I130" s="339"/>
      <c r="J130" s="112"/>
    </row>
    <row r="131" spans="2:10" ht="15.75" x14ac:dyDescent="0.25">
      <c r="B131" s="341" t="s">
        <v>6</v>
      </c>
      <c r="C131" s="342"/>
      <c r="D131" s="342"/>
      <c r="E131" s="342"/>
      <c r="F131" s="342"/>
      <c r="G131" s="342"/>
      <c r="H131" s="340">
        <f>_xlfn.FLOOR.PRECISE(H129,1000)</f>
        <v>3805000</v>
      </c>
      <c r="I131" s="340"/>
      <c r="J131" s="112"/>
    </row>
    <row r="132" spans="2:10" x14ac:dyDescent="0.25">
      <c r="B132" s="312" t="s">
        <v>78</v>
      </c>
      <c r="C132" s="313"/>
      <c r="D132" s="313"/>
      <c r="E132" s="313"/>
      <c r="F132" s="313"/>
      <c r="G132" s="313"/>
      <c r="H132" s="338">
        <f>H131*1.1</f>
        <v>4185500.0000000005</v>
      </c>
      <c r="I132" s="339"/>
      <c r="J132" s="112"/>
    </row>
    <row r="133" spans="2:10" x14ac:dyDescent="0.25">
      <c r="B133" s="312" t="s">
        <v>79</v>
      </c>
      <c r="C133" s="313"/>
      <c r="D133" s="313"/>
      <c r="E133" s="313"/>
      <c r="F133" s="313"/>
      <c r="G133" s="313"/>
      <c r="H133" s="338">
        <f>H131*0.9</f>
        <v>3424500</v>
      </c>
      <c r="I133" s="339"/>
      <c r="J133" s="112"/>
    </row>
    <row r="134" spans="2:10" ht="15.75" thickBot="1" x14ac:dyDescent="0.3">
      <c r="B134" s="129"/>
      <c r="C134" s="130"/>
      <c r="D134" s="130"/>
      <c r="E134" s="130"/>
      <c r="F134" s="130"/>
      <c r="G134" s="130"/>
      <c r="H134" s="130"/>
      <c r="I134" s="126"/>
      <c r="J134" s="127"/>
    </row>
    <row r="135" spans="2:10" ht="15.75" thickTop="1" x14ac:dyDescent="0.25">
      <c r="B135" s="70"/>
      <c r="C135" s="70"/>
      <c r="D135" s="70"/>
      <c r="E135" s="70"/>
      <c r="F135" s="70"/>
      <c r="G135" s="70"/>
      <c r="H135" s="70"/>
      <c r="I135" s="67"/>
      <c r="J135" s="67"/>
    </row>
    <row r="136" spans="2:10" ht="15.75" thickBot="1" x14ac:dyDescent="0.3">
      <c r="B136" s="67"/>
      <c r="C136" s="67"/>
      <c r="D136" s="67"/>
      <c r="E136" s="67"/>
      <c r="F136" s="67"/>
      <c r="G136" s="67"/>
      <c r="H136" s="67"/>
      <c r="I136" s="67"/>
      <c r="J136" s="67"/>
    </row>
    <row r="137" spans="2:10" ht="24" thickTop="1" x14ac:dyDescent="0.35">
      <c r="B137" s="275" t="s">
        <v>136</v>
      </c>
      <c r="C137" s="276"/>
      <c r="D137" s="276"/>
      <c r="E137" s="276"/>
      <c r="F137" s="276"/>
      <c r="G137" s="276"/>
      <c r="H137" s="276"/>
      <c r="I137" s="276"/>
      <c r="J137" s="277"/>
    </row>
    <row r="138" spans="2:10" ht="6.95" customHeight="1" x14ac:dyDescent="0.25">
      <c r="B138" s="96"/>
      <c r="C138" s="90"/>
      <c r="D138" s="90"/>
      <c r="E138" s="90"/>
      <c r="F138" s="90"/>
      <c r="G138" s="90"/>
      <c r="H138" s="90"/>
      <c r="I138" s="90"/>
      <c r="J138" s="97"/>
    </row>
    <row r="139" spans="2:10" x14ac:dyDescent="0.25">
      <c r="B139" s="110" t="s">
        <v>32</v>
      </c>
      <c r="C139" s="253" t="s">
        <v>182</v>
      </c>
      <c r="D139" s="254"/>
      <c r="E139" s="254"/>
      <c r="F139" s="254"/>
      <c r="G139" s="272"/>
      <c r="H139" s="90"/>
      <c r="I139" s="90"/>
      <c r="J139" s="97"/>
    </row>
    <row r="140" spans="2:10" ht="6.95" customHeight="1" x14ac:dyDescent="0.25">
      <c r="B140" s="96"/>
      <c r="C140" s="90"/>
      <c r="D140" s="90"/>
      <c r="E140" s="90"/>
      <c r="F140" s="90"/>
      <c r="G140" s="90"/>
      <c r="H140" s="90"/>
      <c r="I140" s="90"/>
      <c r="J140" s="97"/>
    </row>
    <row r="141" spans="2:10" x14ac:dyDescent="0.25">
      <c r="B141" s="166" t="s">
        <v>34</v>
      </c>
      <c r="C141" s="253" t="s">
        <v>183</v>
      </c>
      <c r="D141" s="272"/>
      <c r="E141" s="138"/>
      <c r="F141" s="138"/>
      <c r="G141" s="138"/>
      <c r="H141" s="138"/>
      <c r="I141" s="198"/>
      <c r="J141" s="139"/>
    </row>
    <row r="142" spans="2:10" ht="6.95" customHeight="1" x14ac:dyDescent="0.25">
      <c r="B142" s="141"/>
      <c r="C142" s="90"/>
      <c r="D142" s="90"/>
      <c r="E142" s="90"/>
      <c r="F142" s="90"/>
      <c r="G142" s="90"/>
      <c r="H142" s="138"/>
      <c r="I142" s="198"/>
      <c r="J142" s="139"/>
    </row>
    <row r="143" spans="2:10" x14ac:dyDescent="0.25">
      <c r="B143" s="110" t="s">
        <v>33</v>
      </c>
      <c r="C143" s="253" t="s">
        <v>184</v>
      </c>
      <c r="D143" s="254"/>
      <c r="E143" s="254"/>
      <c r="F143" s="254"/>
      <c r="G143" s="254"/>
      <c r="H143" s="254"/>
      <c r="I143" s="272"/>
      <c r="J143" s="97"/>
    </row>
    <row r="144" spans="2:10" ht="6.95" customHeight="1" x14ac:dyDescent="0.25">
      <c r="B144" s="96"/>
      <c r="C144" s="90"/>
      <c r="D144" s="90"/>
      <c r="E144" s="90"/>
      <c r="F144" s="90"/>
      <c r="G144" s="90"/>
      <c r="H144" s="90"/>
      <c r="I144" s="90"/>
      <c r="J144" s="97"/>
    </row>
    <row r="145" spans="2:10" x14ac:dyDescent="0.25">
      <c r="B145" s="110" t="s">
        <v>35</v>
      </c>
      <c r="C145" s="253" t="s">
        <v>185</v>
      </c>
      <c r="D145" s="254"/>
      <c r="E145" s="272"/>
      <c r="F145" s="90"/>
      <c r="G145" s="90"/>
      <c r="H145" s="90"/>
      <c r="I145" s="90"/>
      <c r="J145" s="97"/>
    </row>
    <row r="146" spans="2:10" ht="6.95" customHeight="1" thickBot="1" x14ac:dyDescent="0.3">
      <c r="B146" s="98"/>
      <c r="C146" s="99"/>
      <c r="D146" s="99"/>
      <c r="E146" s="99"/>
      <c r="F146" s="99"/>
      <c r="G146" s="99"/>
      <c r="H146" s="99"/>
      <c r="I146" s="99"/>
      <c r="J146" s="100"/>
    </row>
    <row r="147" spans="2:10" ht="16.5" thickTop="1" thickBot="1" x14ac:dyDescent="0.3"/>
    <row r="148" spans="2:10" ht="24" thickTop="1" x14ac:dyDescent="0.35">
      <c r="B148" s="275" t="s">
        <v>137</v>
      </c>
      <c r="C148" s="276"/>
      <c r="D148" s="276"/>
      <c r="E148" s="276"/>
      <c r="F148" s="276"/>
      <c r="G148" s="276"/>
      <c r="H148" s="276"/>
      <c r="I148" s="276"/>
      <c r="J148" s="277"/>
    </row>
    <row r="149" spans="2:10" ht="6.95" customHeight="1" x14ac:dyDescent="0.25">
      <c r="B149" s="96"/>
      <c r="C149" s="90"/>
      <c r="D149" s="90"/>
      <c r="E149" s="90"/>
      <c r="F149" s="90"/>
      <c r="G149" s="90"/>
      <c r="H149" s="90"/>
      <c r="I149" s="90"/>
      <c r="J149" s="97"/>
    </row>
    <row r="150" spans="2:10" x14ac:dyDescent="0.25">
      <c r="B150" s="110" t="s">
        <v>32</v>
      </c>
      <c r="C150" s="269" t="s">
        <v>186</v>
      </c>
      <c r="D150" s="270"/>
      <c r="E150" s="270"/>
      <c r="F150" s="270"/>
      <c r="G150" s="271"/>
      <c r="H150" s="90"/>
      <c r="I150" s="90"/>
      <c r="J150" s="97"/>
    </row>
    <row r="151" spans="2:10" ht="6.95" customHeight="1" x14ac:dyDescent="0.25">
      <c r="B151" s="96"/>
      <c r="C151" s="90"/>
      <c r="D151" s="90"/>
      <c r="E151" s="90"/>
      <c r="F151" s="90"/>
      <c r="G151" s="90"/>
      <c r="H151" s="90"/>
      <c r="I151" s="90"/>
      <c r="J151" s="97"/>
    </row>
    <row r="152" spans="2:10" x14ac:dyDescent="0.25">
      <c r="B152" s="110" t="s">
        <v>36</v>
      </c>
      <c r="C152" s="269" t="s">
        <v>187</v>
      </c>
      <c r="D152" s="271"/>
      <c r="E152" s="90"/>
      <c r="F152" s="90"/>
      <c r="G152" s="90"/>
      <c r="H152" s="90"/>
      <c r="I152" s="90"/>
      <c r="J152" s="97"/>
    </row>
    <row r="153" spans="2:10" ht="6.95" customHeight="1" thickBot="1" x14ac:dyDescent="0.3">
      <c r="B153" s="98"/>
      <c r="C153" s="99"/>
      <c r="D153" s="99"/>
      <c r="E153" s="99"/>
      <c r="F153" s="99"/>
      <c r="G153" s="99"/>
      <c r="H153" s="99"/>
      <c r="I153" s="99"/>
      <c r="J153" s="100"/>
    </row>
    <row r="154" spans="2:10" ht="15.75" thickTop="1" x14ac:dyDescent="0.25"/>
  </sheetData>
  <sheetProtection algorithmName="SHA-512" hashValue="EghK33Zp7gC9srN03E8UvaAgp5UUz3cX1ECcKqFR6abY+QgsXhpUbek4Avq6LQyAoGQaE+PtgSzyP7OzCKG63g==" saltValue="MKdio0+4a+UU1TBgVpBJAA==" spinCount="100000" sheet="1" selectLockedCells="1"/>
  <mergeCells count="82">
    <mergeCell ref="B6:J6"/>
    <mergeCell ref="D10:E10"/>
    <mergeCell ref="D12:E12"/>
    <mergeCell ref="D14:E14"/>
    <mergeCell ref="C23:E23"/>
    <mergeCell ref="B8:J8"/>
    <mergeCell ref="B19:J19"/>
    <mergeCell ref="B30:J30"/>
    <mergeCell ref="B47:J47"/>
    <mergeCell ref="B56:J56"/>
    <mergeCell ref="B32:J32"/>
    <mergeCell ref="C21:F21"/>
    <mergeCell ref="B137:J137"/>
    <mergeCell ref="B148:J148"/>
    <mergeCell ref="F72:J72"/>
    <mergeCell ref="C52:I53"/>
    <mergeCell ref="H128:I128"/>
    <mergeCell ref="B128:G128"/>
    <mergeCell ref="H129:I129"/>
    <mergeCell ref="B63:J63"/>
    <mergeCell ref="H130:I130"/>
    <mergeCell ref="H131:I131"/>
    <mergeCell ref="H132:I132"/>
    <mergeCell ref="H133:I133"/>
    <mergeCell ref="B129:G129"/>
    <mergeCell ref="B130:G130"/>
    <mergeCell ref="B131:G131"/>
    <mergeCell ref="B132:G132"/>
    <mergeCell ref="B133:G133"/>
    <mergeCell ref="C100:H100"/>
    <mergeCell ref="B102:I102"/>
    <mergeCell ref="B123:E123"/>
    <mergeCell ref="F123:G123"/>
    <mergeCell ref="B119:D119"/>
    <mergeCell ref="B120:D120"/>
    <mergeCell ref="B121:D121"/>
    <mergeCell ref="B126:J126"/>
    <mergeCell ref="C117:D117"/>
    <mergeCell ref="C95:H95"/>
    <mergeCell ref="C96:H96"/>
    <mergeCell ref="C97:H97"/>
    <mergeCell ref="C98:H98"/>
    <mergeCell ref="C99:H99"/>
    <mergeCell ref="C152:D152"/>
    <mergeCell ref="C139:G139"/>
    <mergeCell ref="C141:D141"/>
    <mergeCell ref="C143:I143"/>
    <mergeCell ref="C145:E145"/>
    <mergeCell ref="C150:G150"/>
    <mergeCell ref="C92:D92"/>
    <mergeCell ref="B93:H93"/>
    <mergeCell ref="B94:H94"/>
    <mergeCell ref="C77:E77"/>
    <mergeCell ref="C87:D87"/>
    <mergeCell ref="C88:D88"/>
    <mergeCell ref="C89:D89"/>
    <mergeCell ref="C90:D90"/>
    <mergeCell ref="B80:J80"/>
    <mergeCell ref="B82:J82"/>
    <mergeCell ref="B85:J85"/>
    <mergeCell ref="B1:J3"/>
    <mergeCell ref="C91:D91"/>
    <mergeCell ref="D72:E72"/>
    <mergeCell ref="C25:H25"/>
    <mergeCell ref="C27:H27"/>
    <mergeCell ref="D36:F36"/>
    <mergeCell ref="D40:F40"/>
    <mergeCell ref="D42:E42"/>
    <mergeCell ref="B16:C16"/>
    <mergeCell ref="B75:J75"/>
    <mergeCell ref="B65:C67"/>
    <mergeCell ref="D65:D67"/>
    <mergeCell ref="E65:I67"/>
    <mergeCell ref="B69:C70"/>
    <mergeCell ref="D69:E70"/>
    <mergeCell ref="B4:I4"/>
    <mergeCell ref="C58:J60"/>
    <mergeCell ref="B58:B60"/>
    <mergeCell ref="D34:H34"/>
    <mergeCell ref="D44:I44"/>
    <mergeCell ref="C49:J50"/>
    <mergeCell ref="D38:H38"/>
  </mergeCells>
  <pageMargins left="0.21" right="0.19"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view="pageLayout" zoomScale="120" zoomScaleNormal="100" zoomScalePageLayoutView="120" workbookViewId="0">
      <selection activeCell="B2" sqref="B2:C4"/>
    </sheetView>
  </sheetViews>
  <sheetFormatPr defaultColWidth="0" defaultRowHeight="15" zeroHeight="1" x14ac:dyDescent="0.25"/>
  <cols>
    <col min="1" max="1" width="2.5703125" customWidth="1"/>
    <col min="2" max="8" width="9.140625" customWidth="1"/>
    <col min="9" max="9" width="23.42578125" customWidth="1"/>
    <col min="10" max="10" width="1.7109375" customWidth="1"/>
    <col min="11" max="16383" width="9.140625" hidden="1"/>
    <col min="16384" max="16384" width="3.5703125" hidden="1"/>
  </cols>
  <sheetData>
    <row r="1" spans="2:9" x14ac:dyDescent="0.25"/>
    <row r="2" spans="2:9" ht="18.75" x14ac:dyDescent="0.3">
      <c r="B2" s="355" t="s">
        <v>165</v>
      </c>
      <c r="C2" s="355"/>
      <c r="D2" s="54" t="str">
        <f>"TRIBUNAL DE JUSTIÇA DO ESTADO " &amp; 'Inserção de DADOS'!$D$10</f>
        <v>TRIBUNAL DE JUSTIÇA DO ESTADO SÃO PAULO</v>
      </c>
    </row>
    <row r="3" spans="2:9" ht="18.75" x14ac:dyDescent="0.3">
      <c r="B3" s="355"/>
      <c r="C3" s="355"/>
      <c r="D3" s="55" t="str">
        <f>"COMARCA " &amp; 'Inserção de DADOS'!$D$12</f>
        <v>COMARCA ARTUR NOGUEIRA</v>
      </c>
    </row>
    <row r="4" spans="2:9" ht="18.75" x14ac:dyDescent="0.3">
      <c r="B4" s="355"/>
      <c r="C4" s="355"/>
      <c r="D4" s="55" t="str">
        <f>'Inserção de DADOS'!$D$14 &amp; " VARA"</f>
        <v>ÚNICA VARA</v>
      </c>
    </row>
    <row r="5" spans="2:9" x14ac:dyDescent="0.25">
      <c r="E5" s="22"/>
    </row>
    <row r="6" spans="2:9" ht="15.75" thickBot="1" x14ac:dyDescent="0.3"/>
    <row r="7" spans="2:9" ht="19.5" thickBot="1" x14ac:dyDescent="0.35">
      <c r="B7" s="173"/>
      <c r="C7" s="174"/>
      <c r="D7" s="174"/>
      <c r="E7" s="175"/>
      <c r="F7" s="176" t="s">
        <v>80</v>
      </c>
      <c r="G7" s="175"/>
      <c r="H7" s="174"/>
      <c r="I7" s="177"/>
    </row>
    <row r="8" spans="2:9" ht="18.75" x14ac:dyDescent="0.3">
      <c r="E8" s="21"/>
      <c r="G8" s="21"/>
    </row>
    <row r="9" spans="2:9" x14ac:dyDescent="0.25"/>
    <row r="10" spans="2:9" ht="15.75" x14ac:dyDescent="0.25">
      <c r="B10" s="11" t="s">
        <v>30</v>
      </c>
      <c r="C10" s="10"/>
      <c r="D10" s="356" t="str">
        <f>'Inserção de DADOS'!C21</f>
        <v>1000363-53.2016.8.26.0666</v>
      </c>
      <c r="E10" s="356"/>
      <c r="F10" s="356"/>
      <c r="G10" s="356"/>
      <c r="H10" s="11"/>
      <c r="I10" s="11"/>
    </row>
    <row r="11" spans="2:9" ht="15.75" x14ac:dyDescent="0.25">
      <c r="B11" s="11"/>
      <c r="C11" s="10"/>
      <c r="D11" s="11"/>
      <c r="E11" s="11"/>
      <c r="F11" s="11"/>
      <c r="G11" s="11"/>
      <c r="H11" s="11"/>
      <c r="I11" s="11"/>
    </row>
    <row r="12" spans="2:9" x14ac:dyDescent="0.25">
      <c r="B12" s="351" t="str">
        <f>"Aos "&amp;'Inserção de DADOS'!E16&amp;" dias do mês de "&amp;'Inserção de DADOS'!G16&amp;" do ano de "&amp;'Inserção de DADOS'!I16&amp;" nesta cidade de "&amp;'Inserção de DADOS'!D12&amp;" no Forum Local onde em diligência me encontrava, eu, Oficial de Justiça infra-assinado, a fim de dar cumprimento ao  respeitável mandado da Ação de "&amp;'Inserção de DADOS'!C23&amp;" que " &amp; 'Inserção de DADOS'!C25 &amp; " move contra " &amp; 'Inserção de DADOS'!C27 &amp; " pela qual procedi a PENHORA e AVALIAÇÃO do imóvel abaixo descrito: "</f>
        <v xml:space="preserve">Aos 11 dias do mês de novembro do ano de 2017 nesta cidade de ARTUR NOGUEIRA no Forum Local onde em diligência me encontrava, eu, Oficial de Justiça infra-assinado, a fim de dar cumprimento ao  respeitável mandado da Ação de EXECUÇÃO DE TÍTULO EXTRAJUDICIAL que ZÉ DA SILVA move contra MARIA DA SILVA SILVA pela qual procedi a PENHORA e AVALIAÇÃO do imóvel abaixo descrito: </v>
      </c>
      <c r="C12" s="351"/>
      <c r="D12" s="351"/>
      <c r="E12" s="351"/>
      <c r="F12" s="351"/>
      <c r="G12" s="351"/>
      <c r="H12" s="351"/>
      <c r="I12" s="351"/>
    </row>
    <row r="13" spans="2:9" x14ac:dyDescent="0.25">
      <c r="B13" s="351"/>
      <c r="C13" s="351"/>
      <c r="D13" s="351"/>
      <c r="E13" s="351"/>
      <c r="F13" s="351"/>
      <c r="G13" s="351"/>
      <c r="H13" s="351"/>
      <c r="I13" s="351"/>
    </row>
    <row r="14" spans="2:9" x14ac:dyDescent="0.25">
      <c r="B14" s="351"/>
      <c r="C14" s="351"/>
      <c r="D14" s="351"/>
      <c r="E14" s="351"/>
      <c r="F14" s="351"/>
      <c r="G14" s="351"/>
      <c r="H14" s="351"/>
      <c r="I14" s="351"/>
    </row>
    <row r="15" spans="2:9" x14ac:dyDescent="0.25">
      <c r="B15" s="351"/>
      <c r="C15" s="351"/>
      <c r="D15" s="351"/>
      <c r="E15" s="351"/>
      <c r="F15" s="351"/>
      <c r="G15" s="351"/>
      <c r="H15" s="351"/>
      <c r="I15" s="351"/>
    </row>
    <row r="16" spans="2:9" x14ac:dyDescent="0.25">
      <c r="B16" s="351"/>
      <c r="C16" s="351"/>
      <c r="D16" s="351"/>
      <c r="E16" s="351"/>
      <c r="F16" s="351"/>
      <c r="G16" s="351"/>
      <c r="H16" s="351"/>
      <c r="I16" s="351"/>
    </row>
    <row r="17" spans="2:9" x14ac:dyDescent="0.25"/>
    <row r="18" spans="2:9" x14ac:dyDescent="0.25">
      <c r="C18" s="357" t="str">
        <f>"O imóvel objeto do  presente  auto  de  penhora trata-se daquele localizado na "&amp;'Inserção de DADOS'!D44&amp;" medindo uma área total de "&amp;'Inserção de DADOS'!D65&amp;" m2 constante da MATRÍCULA "&amp;'Inserção de DADOS'!D36&amp;" do cartório "&amp;'Inserção de DADOS'!D38&amp;" de "&amp;'Inserção de DADOS'!D40&amp;" e tem como proprietário "&amp;'Inserção de DADOS'!D34&amp;". Segundo   ficha   cadastral   obtida   junto    ao    setor    de    cadastro    imobiliário    da    Prefeitura    de "&amp;'Inserção de DADOS'!D40&amp;", a qual segue anexa ao presente, onde  o  bem  se  encontra  cadastrado  sob  número "&amp;'Inserção de DADOS'!D42&amp;"."</f>
        <v>O imóvel objeto do  presente  auto  de  penhora trata-se daquele localizado na Rua Campo de Pouso, 8772, Centro, Mogi Mirim(SP) medindo uma área total de 603,86 m2 constante da MATRÍCULA 789789-1 do cartório de Registro de Imóveis de Mogi Mirim de Holambra e tem como proprietário MARIA DA SILVA SILVA. Segundo   ficha   cadastral   obtida   junto    ao    setor    de    cadastro    imobiliário    da    Prefeitura    de Holambra, a qual segue anexa ao presente, onde  o  bem  se  encontra  cadastrado  sob  número 345678-1.</v>
      </c>
      <c r="D18" s="357"/>
      <c r="E18" s="357"/>
      <c r="F18" s="357"/>
      <c r="G18" s="357"/>
      <c r="H18" s="357"/>
      <c r="I18" s="357"/>
    </row>
    <row r="19" spans="2:9" ht="24.75" customHeight="1" x14ac:dyDescent="0.25">
      <c r="C19" s="357"/>
      <c r="D19" s="357"/>
      <c r="E19" s="357"/>
      <c r="F19" s="357"/>
      <c r="G19" s="357"/>
      <c r="H19" s="357"/>
      <c r="I19" s="357"/>
    </row>
    <row r="20" spans="2:9" ht="26.25" customHeight="1" x14ac:dyDescent="0.25">
      <c r="C20" s="357"/>
      <c r="D20" s="357"/>
      <c r="E20" s="357"/>
      <c r="F20" s="357"/>
      <c r="G20" s="357"/>
      <c r="H20" s="357"/>
      <c r="I20" s="357"/>
    </row>
    <row r="21" spans="2:9" ht="47.25" customHeight="1" x14ac:dyDescent="0.25">
      <c r="C21" s="357"/>
      <c r="D21" s="357"/>
      <c r="E21" s="357"/>
      <c r="F21" s="357"/>
      <c r="G21" s="357"/>
      <c r="H21" s="357"/>
      <c r="I21" s="357"/>
    </row>
    <row r="22" spans="2:9" ht="17.25" customHeight="1" x14ac:dyDescent="0.25">
      <c r="B22" s="11"/>
      <c r="C22" s="48"/>
      <c r="D22" s="48"/>
      <c r="E22" s="48"/>
      <c r="F22" s="48"/>
      <c r="G22" s="48"/>
      <c r="H22" s="48"/>
      <c r="I22" s="48"/>
    </row>
    <row r="23" spans="2:9" ht="16.5" customHeight="1" x14ac:dyDescent="0.25">
      <c r="B23" s="351" t="str">
        <f>"Nomeei depositário o(a) Sr.(a)  " &amp; 'Inserção de DADOS'!C139 &amp; " brasileiro(a), casado(a), CPF nº " &amp; 'Inserção de DADOS'!C141 &amp; " residente e domiciliado a " &amp; 'Inserção de DADOS'!C143 &amp; ", telefone nº " &amp; 'Inserção de DADOS'!C145 &amp; "."</f>
        <v>Nomeei depositário o(a) Sr.(a)  Maria da Silva Silva brasileiro(a), casado(a), CPF nº 111.111.111-11 residente e domiciliado a Rua dos Silva, S/N, Silvalândia - SP, telefone nº 19-3390-9880.</v>
      </c>
      <c r="C23" s="351"/>
      <c r="D23" s="351"/>
      <c r="E23" s="351"/>
      <c r="F23" s="351"/>
      <c r="G23" s="351"/>
      <c r="H23" s="351"/>
      <c r="I23" s="351"/>
    </row>
    <row r="24" spans="2:9" ht="18" customHeight="1" x14ac:dyDescent="0.25">
      <c r="B24" s="351"/>
      <c r="C24" s="351"/>
      <c r="D24" s="351"/>
      <c r="E24" s="351"/>
      <c r="F24" s="351"/>
      <c r="G24" s="351"/>
      <c r="H24" s="351"/>
      <c r="I24" s="351"/>
    </row>
    <row r="25" spans="2:9" ht="6" customHeight="1" x14ac:dyDescent="0.25">
      <c r="B25" s="351"/>
      <c r="C25" s="351"/>
      <c r="D25" s="351"/>
      <c r="E25" s="351"/>
      <c r="F25" s="351"/>
      <c r="G25" s="351"/>
      <c r="H25" s="351"/>
      <c r="I25" s="351"/>
    </row>
    <row r="26" spans="2:9" ht="16.5" customHeight="1" x14ac:dyDescent="0.25">
      <c r="B26" s="195"/>
      <c r="C26" s="195"/>
      <c r="D26" s="195"/>
      <c r="E26" s="195"/>
      <c r="F26" s="195"/>
      <c r="G26" s="195"/>
      <c r="H26" s="195"/>
      <c r="I26" s="195"/>
    </row>
    <row r="27" spans="2:9" ht="12.75" customHeight="1" x14ac:dyDescent="0.25">
      <c r="B27" s="351" t="s">
        <v>97</v>
      </c>
      <c r="C27" s="351"/>
      <c r="D27" s="351"/>
      <c r="E27" s="351"/>
      <c r="F27" s="351"/>
      <c r="G27" s="351"/>
      <c r="H27" s="351"/>
      <c r="I27" s="351"/>
    </row>
    <row r="28" spans="2:9" ht="8.25" customHeight="1" x14ac:dyDescent="0.25">
      <c r="B28" s="351"/>
      <c r="C28" s="351"/>
      <c r="D28" s="351"/>
      <c r="E28" s="351"/>
      <c r="F28" s="351"/>
      <c r="G28" s="351"/>
      <c r="H28" s="351"/>
      <c r="I28" s="351"/>
    </row>
    <row r="29" spans="2:9" ht="9.75" customHeight="1" x14ac:dyDescent="0.25">
      <c r="B29" s="351"/>
      <c r="C29" s="351"/>
      <c r="D29" s="351"/>
      <c r="E29" s="351"/>
      <c r="F29" s="351"/>
      <c r="G29" s="351"/>
      <c r="H29" s="351"/>
      <c r="I29" s="351"/>
    </row>
    <row r="30" spans="2:9" ht="11.25" customHeight="1" x14ac:dyDescent="0.25">
      <c r="B30" s="195"/>
      <c r="C30" s="195"/>
      <c r="D30" s="195"/>
      <c r="E30" s="195"/>
      <c r="F30" s="195"/>
      <c r="G30" s="195"/>
      <c r="H30" s="195"/>
      <c r="I30" s="195"/>
    </row>
    <row r="31" spans="2:9" ht="11.25" customHeight="1" x14ac:dyDescent="0.25">
      <c r="B31" s="195"/>
      <c r="C31" s="195"/>
      <c r="D31" s="195"/>
      <c r="E31" s="195"/>
      <c r="F31" s="195"/>
      <c r="G31" s="195"/>
      <c r="H31" s="195"/>
      <c r="I31" s="195"/>
    </row>
    <row r="32" spans="2:9" ht="16.5" customHeight="1" x14ac:dyDescent="0.3">
      <c r="B32" s="195"/>
      <c r="C32" s="195"/>
      <c r="D32" s="353" t="str">
        <f>'Inserção de DADOS'!C150</f>
        <v>VAGNER SEBASTIÃO SPERONE</v>
      </c>
      <c r="E32" s="353"/>
      <c r="F32" s="353"/>
      <c r="G32" s="353"/>
      <c r="H32" s="353"/>
      <c r="I32" s="195"/>
    </row>
    <row r="33" spans="2:9" ht="16.5" customHeight="1" x14ac:dyDescent="0.25">
      <c r="B33" s="195"/>
      <c r="C33" s="195"/>
      <c r="D33" s="354" t="s">
        <v>37</v>
      </c>
      <c r="E33" s="354"/>
      <c r="F33" s="354"/>
      <c r="G33" s="354"/>
      <c r="H33" s="354"/>
      <c r="I33" s="195"/>
    </row>
    <row r="34" spans="2:9" ht="16.5" customHeight="1" x14ac:dyDescent="0.25">
      <c r="B34" s="195"/>
      <c r="C34" s="195"/>
      <c r="D34" s="354" t="str">
        <f>"Matrícula: " &amp; 'Inserção de DADOS'!C152</f>
        <v>Matrícula: 123.456-7</v>
      </c>
      <c r="E34" s="354"/>
      <c r="F34" s="354"/>
      <c r="G34" s="354"/>
      <c r="H34" s="354"/>
      <c r="I34" s="195"/>
    </row>
    <row r="35" spans="2:9" ht="12" customHeight="1" x14ac:dyDescent="0.25">
      <c r="B35" s="196"/>
      <c r="C35" s="195"/>
      <c r="D35" s="195"/>
      <c r="E35" s="195"/>
      <c r="F35" s="195"/>
      <c r="G35" s="195"/>
      <c r="H35" s="195"/>
      <c r="I35" s="195"/>
    </row>
    <row r="36" spans="2:9" ht="12" customHeight="1" x14ac:dyDescent="0.25">
      <c r="B36" s="196"/>
      <c r="C36" s="195"/>
      <c r="D36" s="195"/>
      <c r="E36" s="195"/>
      <c r="F36" s="195"/>
      <c r="G36" s="195"/>
      <c r="H36" s="195"/>
      <c r="I36" s="195"/>
    </row>
    <row r="37" spans="2:9" ht="16.5" customHeight="1" x14ac:dyDescent="0.25">
      <c r="B37" s="196"/>
      <c r="C37" s="195"/>
      <c r="D37" s="352" t="str">
        <f>'Inserção de DADOS'!C139</f>
        <v>Maria da Silva Silva</v>
      </c>
      <c r="E37" s="352"/>
      <c r="F37" s="352"/>
      <c r="G37" s="352"/>
      <c r="H37" s="352"/>
      <c r="I37" s="195"/>
    </row>
    <row r="38" spans="2:9" ht="16.5" customHeight="1" x14ac:dyDescent="0.25">
      <c r="B38" s="196"/>
      <c r="C38" s="195"/>
      <c r="D38" s="352" t="s">
        <v>100</v>
      </c>
      <c r="E38" s="352"/>
      <c r="F38" s="352"/>
      <c r="G38" s="352"/>
      <c r="H38" s="352"/>
      <c r="I38" s="195"/>
    </row>
    <row r="39" spans="2:9" ht="9.75" customHeight="1" x14ac:dyDescent="0.25">
      <c r="B39" s="11"/>
      <c r="C39" s="53"/>
      <c r="D39" s="53"/>
      <c r="E39" s="53"/>
      <c r="F39" s="53"/>
      <c r="G39" s="53"/>
      <c r="H39" s="53"/>
      <c r="I39" s="53"/>
    </row>
    <row r="40" spans="2:9" ht="10.5" customHeight="1" x14ac:dyDescent="0.25">
      <c r="B40" s="11"/>
      <c r="C40" s="53"/>
      <c r="D40" s="53"/>
      <c r="E40" s="53"/>
      <c r="F40" s="53"/>
      <c r="G40" s="53"/>
      <c r="H40" s="53"/>
      <c r="I40" s="53"/>
    </row>
    <row r="41" spans="2:9" ht="16.5" customHeight="1" x14ac:dyDescent="0.25">
      <c r="B41" s="11" t="s">
        <v>99</v>
      </c>
      <c r="C41" s="53"/>
      <c r="D41" s="53"/>
      <c r="E41" s="53"/>
      <c r="F41" s="53"/>
      <c r="G41" s="53"/>
      <c r="H41" s="53"/>
      <c r="I41" s="53"/>
    </row>
    <row r="42" spans="2:9" ht="27.75" customHeight="1" x14ac:dyDescent="0.25">
      <c r="B42" s="11" t="s">
        <v>98</v>
      </c>
    </row>
    <row r="43" spans="2:9" x14ac:dyDescent="0.25"/>
    <row r="44" spans="2:9" x14ac:dyDescent="0.25">
      <c r="B44" s="11" t="s">
        <v>98</v>
      </c>
    </row>
    <row r="45" spans="2:9" x14ac:dyDescent="0.25"/>
  </sheetData>
  <sheetProtection algorithmName="SHA-512" hashValue="ICObVGA2Bb5+ewrbypD1odV9EcpXSDa4T9925m/qLLJgk6TBmaI5pi25aHrJQj3CRa3DnkX41uKJyQz+6h/SEg==" saltValue="EdiMAjr+gSfMH0DPR2zZsQ==" spinCount="100000" sheet="1" scenarios="1"/>
  <mergeCells count="11">
    <mergeCell ref="B2:C4"/>
    <mergeCell ref="D10:G10"/>
    <mergeCell ref="B12:I16"/>
    <mergeCell ref="C18:I21"/>
    <mergeCell ref="B23:I25"/>
    <mergeCell ref="B27:I29"/>
    <mergeCell ref="D37:H37"/>
    <mergeCell ref="D38:H38"/>
    <mergeCell ref="D32:H32"/>
    <mergeCell ref="D33:H33"/>
    <mergeCell ref="D34:H34"/>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6"/>
  <sheetViews>
    <sheetView tabSelected="1" view="pageLayout" topLeftCell="B159" zoomScaleNormal="100" workbookViewId="0">
      <selection activeCell="B50" sqref="B50:D52"/>
    </sheetView>
  </sheetViews>
  <sheetFormatPr defaultColWidth="0" defaultRowHeight="15" zeroHeight="1" x14ac:dyDescent="0.25"/>
  <cols>
    <col min="1" max="1" width="10.5703125" customWidth="1"/>
    <col min="2" max="2" width="2" customWidth="1"/>
    <col min="3" max="3" width="7.140625" customWidth="1"/>
    <col min="4" max="4" width="9.7109375" customWidth="1"/>
    <col min="5" max="5" width="11.28515625" customWidth="1"/>
    <col min="6" max="6" width="11.5703125" customWidth="1"/>
    <col min="7" max="7" width="11.42578125" customWidth="1"/>
    <col min="8" max="8" width="11.5703125" customWidth="1"/>
    <col min="9" max="9" width="11" customWidth="1"/>
    <col min="10" max="10" width="11.28515625" customWidth="1"/>
    <col min="11" max="11" width="2.28515625" customWidth="1"/>
    <col min="12" max="16384" width="9.140625" hidden="1"/>
  </cols>
  <sheetData>
    <row r="1" spans="2:10" ht="14.25" customHeight="1" x14ac:dyDescent="0.25">
      <c r="B1" s="415" t="s">
        <v>165</v>
      </c>
      <c r="C1" s="415"/>
      <c r="D1" s="415"/>
      <c r="E1" s="57" t="str">
        <f>"TRIBUNAL DE JUSTIÇA DO ESTADO " &amp; 'Inserção de DADOS'!$D$10</f>
        <v>TRIBUNAL DE JUSTIÇA DO ESTADO SÃO PAULO</v>
      </c>
      <c r="F1" s="24"/>
      <c r="G1" s="7"/>
    </row>
    <row r="2" spans="2:10" ht="15.75" x14ac:dyDescent="0.25">
      <c r="B2" s="415"/>
      <c r="C2" s="415"/>
      <c r="D2" s="415"/>
      <c r="E2" s="58" t="str">
        <f>"COMARCA " &amp; 'Inserção de DADOS'!$D$12</f>
        <v>COMARCA ARTUR NOGUEIRA</v>
      </c>
      <c r="F2" s="25"/>
      <c r="G2" s="12"/>
      <c r="H2" s="12"/>
      <c r="I2" s="12"/>
      <c r="J2" s="12"/>
    </row>
    <row r="3" spans="2:10" ht="13.5" customHeight="1" x14ac:dyDescent="0.25">
      <c r="B3" s="415"/>
      <c r="C3" s="415"/>
      <c r="D3" s="415"/>
      <c r="E3" s="58" t="str">
        <f>'Inserção de DADOS'!$D$14 &amp; " VARA"</f>
        <v>ÚNICA VARA</v>
      </c>
      <c r="F3" s="26"/>
      <c r="G3" s="12"/>
      <c r="H3" s="12"/>
      <c r="I3" s="12"/>
      <c r="J3" s="197">
        <v>1</v>
      </c>
    </row>
    <row r="4" spans="2:10" ht="9" customHeight="1" x14ac:dyDescent="0.25">
      <c r="B4" s="415"/>
      <c r="C4" s="415"/>
      <c r="D4" s="415"/>
      <c r="E4" s="13"/>
      <c r="F4" s="26"/>
      <c r="H4" s="12"/>
      <c r="I4" s="12"/>
      <c r="J4" s="12"/>
    </row>
    <row r="5" spans="2:10" ht="9" customHeight="1" x14ac:dyDescent="0.25">
      <c r="B5" s="415"/>
      <c r="C5" s="415"/>
      <c r="D5" s="415"/>
      <c r="H5" s="12"/>
      <c r="I5" s="12"/>
    </row>
    <row r="6" spans="2:10" ht="18.75" x14ac:dyDescent="0.3">
      <c r="C6" s="47"/>
      <c r="E6" s="5"/>
      <c r="F6" s="59" t="s">
        <v>81</v>
      </c>
      <c r="G6" s="21"/>
    </row>
    <row r="7" spans="2:10" ht="11.25" customHeight="1" x14ac:dyDescent="0.3">
      <c r="C7" s="47"/>
      <c r="E7" s="21"/>
      <c r="G7" s="21"/>
    </row>
    <row r="8" spans="2:10" ht="8.25" customHeight="1" x14ac:dyDescent="0.25">
      <c r="C8" s="47"/>
    </row>
    <row r="9" spans="2:10" ht="15.75" x14ac:dyDescent="0.25">
      <c r="B9" s="11" t="s">
        <v>30</v>
      </c>
      <c r="C9" s="10"/>
      <c r="D9" s="356" t="str">
        <f>'Inserção de DADOS'!C21</f>
        <v>1000363-53.2016.8.26.0666</v>
      </c>
      <c r="E9" s="356"/>
      <c r="F9" s="356"/>
      <c r="G9" s="356"/>
      <c r="H9" s="11"/>
      <c r="I9" s="11"/>
      <c r="J9" s="11"/>
    </row>
    <row r="10" spans="2:10" ht="15.75" x14ac:dyDescent="0.25">
      <c r="B10" s="11"/>
      <c r="C10" s="10"/>
      <c r="D10" s="11"/>
      <c r="E10" s="11"/>
      <c r="F10" s="11"/>
      <c r="G10" s="11"/>
      <c r="H10" s="11"/>
      <c r="I10" s="11"/>
      <c r="J10" s="11"/>
    </row>
    <row r="11" spans="2:10" ht="15.75" customHeight="1" x14ac:dyDescent="0.25">
      <c r="B11" s="351" t="str">
        <f>"Aos "&amp;'Inserção de DADOS'!E16&amp;" dias do mês de "&amp;'Inserção de DADOS'!G16&amp;" do ano de "&amp;'Inserção de DADOS'!I16&amp;" nesta cidade de "&amp;'Inserção de DADOS'!D12&amp;" no Forum Local onde em diligência me encontrava, eu, Oficial de Justiça infra-assinado, a fim de dar cumprimento ao  respeitável mandado da Ação de "&amp;'Inserção de DADOS'!C23&amp;" que " &amp; 'Inserção de DADOS'!C25 &amp; " move contra " &amp; 'Inserção de DADOS'!C27 &amp; " pela qual procedi a AVALIAÇÃO do imóvel abaixo descrito: "</f>
        <v xml:space="preserve">Aos 11 dias do mês de novembro do ano de 2017 nesta cidade de ARTUR NOGUEIRA no Forum Local onde em diligência me encontrava, eu, Oficial de Justiça infra-assinado, a fim de dar cumprimento ao  respeitável mandado da Ação de EXECUÇÃO DE TÍTULO EXTRAJUDICIAL que ZÉ DA SILVA move contra MARIA DA SILVA SILVA pela qual procedi a AVALIAÇÃO do imóvel abaixo descrito: </v>
      </c>
      <c r="C11" s="351"/>
      <c r="D11" s="351"/>
      <c r="E11" s="351"/>
      <c r="F11" s="351"/>
      <c r="G11" s="351"/>
      <c r="H11" s="351"/>
      <c r="I11" s="351"/>
      <c r="J11" s="351"/>
    </row>
    <row r="12" spans="2:10" ht="15.75" customHeight="1" x14ac:dyDescent="0.25">
      <c r="B12" s="351"/>
      <c r="C12" s="351"/>
      <c r="D12" s="351"/>
      <c r="E12" s="351"/>
      <c r="F12" s="351"/>
      <c r="G12" s="351"/>
      <c r="H12" s="351"/>
      <c r="I12" s="351"/>
      <c r="J12" s="351"/>
    </row>
    <row r="13" spans="2:10" ht="15.75" customHeight="1" x14ac:dyDescent="0.25">
      <c r="B13" s="351"/>
      <c r="C13" s="351"/>
      <c r="D13" s="351"/>
      <c r="E13" s="351"/>
      <c r="F13" s="351"/>
      <c r="G13" s="351"/>
      <c r="H13" s="351"/>
      <c r="I13" s="351"/>
      <c r="J13" s="351"/>
    </row>
    <row r="14" spans="2:10" ht="15.75" customHeight="1" x14ac:dyDescent="0.25">
      <c r="B14" s="351"/>
      <c r="C14" s="351"/>
      <c r="D14" s="351"/>
      <c r="E14" s="351"/>
      <c r="F14" s="351"/>
      <c r="G14" s="351"/>
      <c r="H14" s="351"/>
      <c r="I14" s="351"/>
      <c r="J14" s="351"/>
    </row>
    <row r="15" spans="2:10" ht="19.5" customHeight="1" x14ac:dyDescent="0.25">
      <c r="B15" s="351"/>
      <c r="C15" s="351"/>
      <c r="D15" s="351"/>
      <c r="E15" s="351"/>
      <c r="F15" s="351"/>
      <c r="G15" s="351"/>
      <c r="H15" s="351"/>
      <c r="I15" s="351"/>
      <c r="J15" s="351"/>
    </row>
    <row r="16" spans="2:10" x14ac:dyDescent="0.25">
      <c r="B16" s="11"/>
      <c r="C16" s="11"/>
      <c r="D16" s="11"/>
      <c r="E16" s="11"/>
      <c r="F16" s="11"/>
      <c r="G16" s="11"/>
      <c r="H16" s="11"/>
      <c r="I16" s="11"/>
      <c r="J16" s="11"/>
    </row>
    <row r="17" spans="2:10" ht="21" x14ac:dyDescent="0.35">
      <c r="B17" s="8" t="s">
        <v>82</v>
      </c>
      <c r="C17" s="11"/>
      <c r="D17" s="11"/>
      <c r="E17" s="11"/>
      <c r="F17" s="11"/>
      <c r="G17" s="11"/>
      <c r="H17" s="11"/>
      <c r="I17" s="11"/>
      <c r="J17" s="11"/>
    </row>
    <row r="18" spans="2:10" x14ac:dyDescent="0.25">
      <c r="B18" s="11"/>
      <c r="C18" s="11"/>
      <c r="D18" s="11"/>
      <c r="E18" s="11"/>
      <c r="F18" s="11"/>
      <c r="G18" s="11"/>
      <c r="H18" s="11"/>
      <c r="I18" s="11"/>
      <c r="J18" s="11"/>
    </row>
    <row r="19" spans="2:10" ht="21" x14ac:dyDescent="0.35">
      <c r="B19" s="14" t="s">
        <v>11</v>
      </c>
      <c r="C19" s="11"/>
      <c r="D19" s="11"/>
      <c r="E19" s="11"/>
      <c r="F19" s="11"/>
      <c r="G19" s="11"/>
      <c r="H19" s="11"/>
      <c r="I19" s="11"/>
      <c r="J19" s="11"/>
    </row>
    <row r="20" spans="2:10" x14ac:dyDescent="0.25">
      <c r="B20" s="12"/>
      <c r="C20" s="11"/>
      <c r="D20" s="11"/>
      <c r="E20" s="11"/>
      <c r="F20" s="11"/>
      <c r="G20" s="11"/>
      <c r="H20" s="11"/>
      <c r="I20" s="11"/>
      <c r="J20" s="11"/>
    </row>
    <row r="21" spans="2:10" x14ac:dyDescent="0.25">
      <c r="B21" s="381" t="str">
        <f>"O imóvel objeto do  presente  auto  de avaliação trata-se daquele constante da MATRÍCULA " &amp; 'Inserção de DADOS'!D36 &amp; " do cartório " &amp; 'Inserção de DADOS'!D38 &amp; " e tem como proprietário " &amp; 'Inserção de DADOS'!D34 &amp; ". Segundo   ficha   cadastral   obtida   junto    ao    setor    de    cadastro    imobiliário    da    Prefeitura    de " &amp; 'Inserção de DADOS'!D40 &amp; ", a qual segue anexa ao presente,   o  bem  se  encontra  cadastrado  sob  número " &amp; 'Inserção de DADOS'!D42&amp;" localizado na rua " &amp; 'Inserção de DADOS'!D44 &amp; "."</f>
        <v>O imóvel objeto do  presente  auto  de avaliação trata-se daquele constante da MATRÍCULA 789789-1 do cartório de Registro de Imóveis de Mogi Mirim e tem como proprietário MARIA DA SILVA SILVA. Segundo   ficha   cadastral   obtida   junto    ao    setor    de    cadastro    imobiliário    da    Prefeitura    de Holambra, a qual segue anexa ao presente,   o  bem  se  encontra  cadastrado  sob  número 345678-1 localizado na rua Rua Campo de Pouso, 8772, Centro, Mogi Mirim(SP).</v>
      </c>
      <c r="C21" s="381"/>
      <c r="D21" s="381"/>
      <c r="E21" s="381"/>
      <c r="F21" s="381"/>
      <c r="G21" s="381"/>
      <c r="H21" s="381"/>
      <c r="I21" s="381"/>
      <c r="J21" s="381"/>
    </row>
    <row r="22" spans="2:10" x14ac:dyDescent="0.25">
      <c r="B22" s="381"/>
      <c r="C22" s="381"/>
      <c r="D22" s="381"/>
      <c r="E22" s="381"/>
      <c r="F22" s="381"/>
      <c r="G22" s="381"/>
      <c r="H22" s="381"/>
      <c r="I22" s="381"/>
      <c r="J22" s="381"/>
    </row>
    <row r="23" spans="2:10" x14ac:dyDescent="0.25">
      <c r="B23" s="381"/>
      <c r="C23" s="381"/>
      <c r="D23" s="381"/>
      <c r="E23" s="381"/>
      <c r="F23" s="381"/>
      <c r="G23" s="381"/>
      <c r="H23" s="381"/>
      <c r="I23" s="381"/>
      <c r="J23" s="381"/>
    </row>
    <row r="24" spans="2:10" x14ac:dyDescent="0.25">
      <c r="B24" s="381"/>
      <c r="C24" s="381"/>
      <c r="D24" s="381"/>
      <c r="E24" s="381"/>
      <c r="F24" s="381"/>
      <c r="G24" s="381"/>
      <c r="H24" s="381"/>
      <c r="I24" s="381"/>
      <c r="J24" s="381"/>
    </row>
    <row r="25" spans="2:10" x14ac:dyDescent="0.25">
      <c r="B25" s="381"/>
      <c r="C25" s="381"/>
      <c r="D25" s="381"/>
      <c r="E25" s="381"/>
      <c r="F25" s="381"/>
      <c r="G25" s="381"/>
      <c r="H25" s="381"/>
      <c r="I25" s="381"/>
      <c r="J25" s="381"/>
    </row>
    <row r="26" spans="2:10" ht="23.25" customHeight="1" x14ac:dyDescent="0.25">
      <c r="B26" s="381"/>
      <c r="C26" s="381"/>
      <c r="D26" s="381"/>
      <c r="E26" s="381"/>
      <c r="F26" s="381"/>
      <c r="G26" s="381"/>
      <c r="H26" s="381"/>
      <c r="I26" s="381"/>
      <c r="J26" s="381"/>
    </row>
    <row r="27" spans="2:10" ht="15.75" x14ac:dyDescent="0.25">
      <c r="B27" s="9"/>
      <c r="C27" s="9"/>
      <c r="D27" s="9"/>
      <c r="E27" s="9"/>
      <c r="F27" s="9"/>
      <c r="G27" s="9"/>
      <c r="H27" s="9"/>
      <c r="I27" s="9"/>
      <c r="J27" s="9"/>
    </row>
    <row r="28" spans="2:10" ht="21" x14ac:dyDescent="0.35">
      <c r="B28" s="14" t="s">
        <v>31</v>
      </c>
      <c r="C28" s="9"/>
      <c r="D28" s="9"/>
      <c r="E28" s="9"/>
      <c r="F28" s="9"/>
      <c r="G28" s="9"/>
      <c r="H28" s="9"/>
      <c r="I28" s="9"/>
      <c r="J28" s="9"/>
    </row>
    <row r="29" spans="2:10" ht="15.75" x14ac:dyDescent="0.25">
      <c r="B29" s="11"/>
      <c r="C29" s="9"/>
      <c r="D29" s="9"/>
      <c r="E29" s="9"/>
      <c r="F29" s="9"/>
      <c r="G29" s="9"/>
      <c r="H29" s="9"/>
      <c r="I29" s="9"/>
      <c r="J29" s="9"/>
    </row>
    <row r="30" spans="2:10" ht="20.25" customHeight="1" x14ac:dyDescent="0.25">
      <c r="B30" s="383" t="str">
        <f>"O local  onde  se  encontra o  imóvel  conta  com " &amp; 'Inserção de DADOS'!C49 &amp; 'Inserção de DADOS'!C50 &amp; "."</f>
        <v>O local  onde  se  encontra o  imóvel  conta  com asfalto, rede de água e esgoto, rede de energia elétrica, iluminação pública, coleta de lixo, entrega postal, escola e posto de saúde nas proximidades.</v>
      </c>
      <c r="C30" s="383"/>
      <c r="D30" s="383"/>
      <c r="E30" s="383"/>
      <c r="F30" s="383"/>
      <c r="G30" s="383"/>
      <c r="H30" s="383"/>
      <c r="I30" s="383"/>
      <c r="J30" s="383"/>
    </row>
    <row r="31" spans="2:10" ht="25.5" customHeight="1" x14ac:dyDescent="0.25">
      <c r="B31" s="383"/>
      <c r="C31" s="383"/>
      <c r="D31" s="383"/>
      <c r="E31" s="383"/>
      <c r="F31" s="383"/>
      <c r="G31" s="383"/>
      <c r="H31" s="383"/>
      <c r="I31" s="383"/>
      <c r="J31" s="383"/>
    </row>
    <row r="32" spans="2:10" x14ac:dyDescent="0.25">
      <c r="B32" s="19"/>
      <c r="C32" s="19"/>
      <c r="D32" s="19"/>
      <c r="E32" s="19"/>
      <c r="F32" s="19"/>
      <c r="G32" s="19"/>
      <c r="H32" s="19"/>
      <c r="I32" s="19"/>
      <c r="J32" s="19"/>
    </row>
    <row r="33" spans="2:10" ht="21" x14ac:dyDescent="0.35">
      <c r="B33" s="6" t="s">
        <v>83</v>
      </c>
      <c r="C33" s="9"/>
      <c r="D33" s="9"/>
      <c r="E33" s="9"/>
      <c r="F33" s="9"/>
      <c r="G33" s="9"/>
      <c r="H33" s="9"/>
      <c r="I33" s="9"/>
      <c r="J33" s="9"/>
    </row>
    <row r="34" spans="2:10" ht="15.75" x14ac:dyDescent="0.25">
      <c r="B34" s="11"/>
      <c r="C34" s="9"/>
      <c r="D34" s="9"/>
      <c r="E34" s="9"/>
      <c r="F34" s="9"/>
      <c r="G34" s="9"/>
      <c r="H34" s="9"/>
      <c r="I34" s="9"/>
      <c r="J34" s="9"/>
    </row>
    <row r="35" spans="2:10" x14ac:dyDescent="0.25">
      <c r="B35" s="351" t="str">
        <f>'Inserção de DADOS'!C58&amp; " " &amp;'Inserção de DADOS'!C59</f>
        <v xml:space="preserve">Atualmente o mercado imobiliário encontra-se estável,  havendo certo  equilíbrio  entre  oferta  e  procura, com leve tendência de baixa nos preços. Em consulta a imobiliárias locais, constatamos que há alguns imóveis semelhantes que aguardam venda por período superior há seis meses </v>
      </c>
      <c r="C35" s="351"/>
      <c r="D35" s="351"/>
      <c r="E35" s="351"/>
      <c r="F35" s="351"/>
      <c r="G35" s="351"/>
      <c r="H35" s="351"/>
      <c r="I35" s="351"/>
      <c r="J35" s="351"/>
    </row>
    <row r="36" spans="2:10" ht="32.25" customHeight="1" x14ac:dyDescent="0.25">
      <c r="B36" s="351"/>
      <c r="C36" s="351"/>
      <c r="D36" s="351"/>
      <c r="E36" s="351"/>
      <c r="F36" s="351"/>
      <c r="G36" s="351"/>
      <c r="H36" s="351"/>
      <c r="I36" s="351"/>
      <c r="J36" s="351"/>
    </row>
    <row r="37" spans="2:10" ht="15.75" x14ac:dyDescent="0.25">
      <c r="B37" s="11"/>
      <c r="C37" s="9"/>
      <c r="D37" s="9"/>
      <c r="E37" s="9"/>
      <c r="F37" s="9"/>
      <c r="G37" s="9"/>
      <c r="H37" s="9"/>
      <c r="I37" s="9"/>
      <c r="J37" s="9"/>
    </row>
    <row r="38" spans="2:10" ht="21" x14ac:dyDescent="0.35">
      <c r="B38" s="14" t="s">
        <v>84</v>
      </c>
      <c r="C38" s="9"/>
      <c r="D38" s="9"/>
      <c r="E38" s="9"/>
      <c r="F38" s="9"/>
      <c r="G38" s="9"/>
      <c r="H38" s="9"/>
      <c r="I38" s="9"/>
      <c r="J38" s="9"/>
    </row>
    <row r="39" spans="2:10" ht="15.75" x14ac:dyDescent="0.25">
      <c r="B39" s="11"/>
      <c r="C39" s="9"/>
      <c r="D39" s="9"/>
      <c r="E39" s="9"/>
      <c r="F39" s="9"/>
      <c r="G39" s="9"/>
      <c r="H39" s="9"/>
      <c r="I39" s="9"/>
      <c r="J39" s="9"/>
    </row>
    <row r="40" spans="2:10" ht="19.5" customHeight="1" x14ac:dyDescent="0.25">
      <c r="B40" s="364" t="str">
        <f>"Ainda segundo informações fornecidas pela municipalidade, consta que no  local  existe  um imóvel  de "&amp;'Inserção de DADOS'!D69&amp;" m². No local, constatei que se trata de construção de " &amp; 'Inserção de DADOS'!D72 &amp; "."</f>
        <v>Ainda segundo informações fornecidas pela municipalidade, consta que no  local  existe  um imóvel  de 603,86 m². No local, constatei que se trata de construção de padrão médio-alto.</v>
      </c>
      <c r="C40" s="364"/>
      <c r="D40" s="364"/>
      <c r="E40" s="364"/>
      <c r="F40" s="364"/>
      <c r="G40" s="364"/>
      <c r="H40" s="364"/>
      <c r="I40" s="364"/>
      <c r="J40" s="364"/>
    </row>
    <row r="41" spans="2:10" ht="15" customHeight="1" x14ac:dyDescent="0.25">
      <c r="B41" s="364"/>
      <c r="C41" s="364"/>
      <c r="D41" s="364"/>
      <c r="E41" s="364"/>
      <c r="F41" s="364"/>
      <c r="G41" s="364"/>
      <c r="H41" s="364"/>
      <c r="I41" s="364"/>
      <c r="J41" s="364"/>
    </row>
    <row r="42" spans="2:10" ht="6.75" customHeight="1" x14ac:dyDescent="0.25">
      <c r="B42" s="20"/>
      <c r="C42" s="20"/>
      <c r="D42" s="20"/>
      <c r="E42" s="20"/>
      <c r="F42" s="20"/>
      <c r="G42" s="20"/>
      <c r="H42" s="20"/>
      <c r="I42" s="48"/>
      <c r="J42" s="20"/>
    </row>
    <row r="43" spans="2:10" ht="15.75" customHeight="1" x14ac:dyDescent="0.25">
      <c r="C43" s="20"/>
      <c r="D43" s="20"/>
      <c r="E43" s="20"/>
      <c r="F43" s="20"/>
      <c r="G43" s="20"/>
      <c r="H43" s="20"/>
      <c r="I43" s="48"/>
      <c r="J43" s="20"/>
    </row>
    <row r="44" spans="2:10" ht="12.75" customHeight="1" x14ac:dyDescent="0.25">
      <c r="B44" s="172" t="s">
        <v>85</v>
      </c>
      <c r="C44" s="20"/>
      <c r="D44" s="20"/>
      <c r="E44" s="20"/>
      <c r="F44" s="27"/>
      <c r="G44" s="27"/>
      <c r="H44" s="20"/>
      <c r="I44" s="48"/>
      <c r="J44" s="20"/>
    </row>
    <row r="45" spans="2:10" ht="12.75" customHeight="1" x14ac:dyDescent="0.25">
      <c r="B45" s="172" t="s">
        <v>86</v>
      </c>
      <c r="C45" s="20"/>
      <c r="D45" s="20"/>
      <c r="E45" s="20"/>
      <c r="F45" s="27"/>
      <c r="G45" s="27"/>
      <c r="H45" s="20"/>
      <c r="I45" s="48"/>
      <c r="J45" s="20"/>
    </row>
    <row r="46" spans="2:10" ht="12.75" customHeight="1" x14ac:dyDescent="0.25">
      <c r="B46" s="172" t="s">
        <v>87</v>
      </c>
      <c r="C46" s="20"/>
      <c r="D46" s="20"/>
      <c r="E46" s="20"/>
      <c r="F46" s="24"/>
      <c r="G46" s="27"/>
      <c r="H46" s="20"/>
      <c r="I46" s="48"/>
      <c r="J46" s="20"/>
    </row>
    <row r="47" spans="2:10" ht="12.75" customHeight="1" x14ac:dyDescent="0.25">
      <c r="B47" s="172" t="s">
        <v>88</v>
      </c>
      <c r="C47" s="20"/>
      <c r="D47" s="20"/>
      <c r="E47" s="20"/>
      <c r="F47" s="24"/>
      <c r="G47" s="27"/>
      <c r="H47" s="20"/>
      <c r="I47" s="48"/>
      <c r="J47" s="20"/>
    </row>
    <row r="48" spans="2:10" ht="12.75" customHeight="1" x14ac:dyDescent="0.25">
      <c r="B48" s="172" t="s">
        <v>89</v>
      </c>
      <c r="C48" s="20"/>
      <c r="D48" s="20"/>
      <c r="E48" s="20"/>
      <c r="F48" s="22"/>
      <c r="G48" s="20"/>
      <c r="H48" s="20"/>
      <c r="I48" s="48"/>
      <c r="J48" s="20"/>
    </row>
    <row r="49" spans="2:10" ht="22.5" customHeight="1" x14ac:dyDescent="0.25">
      <c r="B49" s="48"/>
      <c r="C49" s="48"/>
      <c r="D49" s="48"/>
      <c r="E49" s="48"/>
      <c r="F49" s="22"/>
      <c r="G49" s="48"/>
      <c r="H49" s="48"/>
      <c r="I49" s="48"/>
      <c r="J49" s="48"/>
    </row>
    <row r="50" spans="2:10" ht="15" customHeight="1" x14ac:dyDescent="0.25">
      <c r="B50" s="355" t="s">
        <v>165</v>
      </c>
      <c r="C50" s="355"/>
      <c r="D50" s="355"/>
      <c r="E50" s="57" t="str">
        <f>"TRIBUNAL DE JUSTIÇA DO ESTADO " &amp; 'Inserção de DADOS'!$D$10</f>
        <v>TRIBUNAL DE JUSTIÇA DO ESTADO SÃO PAULO</v>
      </c>
      <c r="F50" s="12"/>
      <c r="G50" s="20"/>
      <c r="H50" s="20"/>
      <c r="I50" s="48"/>
      <c r="J50" s="20"/>
    </row>
    <row r="51" spans="2:10" ht="15" customHeight="1" x14ac:dyDescent="0.25">
      <c r="B51" s="355"/>
      <c r="C51" s="355"/>
      <c r="D51" s="355"/>
      <c r="E51" s="58" t="str">
        <f>"COMARCA " &amp; 'Inserção de DADOS'!$D$12</f>
        <v>COMARCA ARTUR NOGUEIRA</v>
      </c>
      <c r="F51" s="13"/>
      <c r="G51" s="20"/>
      <c r="H51" s="20"/>
      <c r="I51" s="48"/>
      <c r="J51" s="20"/>
    </row>
    <row r="52" spans="2:10" ht="27.75" customHeight="1" x14ac:dyDescent="0.25">
      <c r="B52" s="355"/>
      <c r="C52" s="355"/>
      <c r="D52" s="355"/>
      <c r="E52" s="192" t="str">
        <f>'Inserção de DADOS'!$D$14 &amp; " VARA"</f>
        <v>ÚNICA VARA</v>
      </c>
      <c r="F52" s="13"/>
      <c r="G52" s="20"/>
      <c r="H52" s="20"/>
      <c r="I52" s="48"/>
      <c r="J52" s="23">
        <v>2</v>
      </c>
    </row>
    <row r="53" spans="2:10" ht="6.75" customHeight="1" x14ac:dyDescent="0.25">
      <c r="B53" s="11"/>
      <c r="C53" s="11"/>
      <c r="D53" s="11"/>
      <c r="E53" s="11"/>
      <c r="F53" s="13"/>
      <c r="G53" s="11"/>
      <c r="H53" s="11"/>
      <c r="I53" s="11"/>
      <c r="J53" s="11"/>
    </row>
    <row r="54" spans="2:10" ht="21" x14ac:dyDescent="0.35">
      <c r="B54" s="14" t="s">
        <v>90</v>
      </c>
      <c r="C54" s="9"/>
      <c r="D54" s="9"/>
      <c r="E54" s="9"/>
      <c r="F54" s="9"/>
      <c r="G54" s="9"/>
      <c r="H54" s="9"/>
      <c r="I54" s="9"/>
      <c r="J54" s="9"/>
    </row>
    <row r="55" spans="2:10" x14ac:dyDescent="0.25">
      <c r="B55" s="11"/>
      <c r="C55" s="11"/>
      <c r="D55" s="11"/>
      <c r="E55" s="11"/>
      <c r="F55" s="11"/>
      <c r="G55" s="11"/>
      <c r="H55" s="11"/>
      <c r="I55" s="11"/>
      <c r="J55" s="11"/>
    </row>
    <row r="56" spans="2:10" x14ac:dyDescent="0.25">
      <c r="B56" s="370" t="str">
        <f>"A vistoria no local foi  realizada  em: "</f>
        <v xml:space="preserve">A vistoria no local foi  realizada  em: </v>
      </c>
      <c r="C56" s="370"/>
      <c r="D56" s="370"/>
      <c r="E56" s="370"/>
      <c r="F56" s="370"/>
      <c r="G56" s="371">
        <f>'Inserção de DADOS'!C77</f>
        <v>43050</v>
      </c>
      <c r="H56" s="371"/>
      <c r="I56" s="371"/>
      <c r="J56" s="371"/>
    </row>
    <row r="57" spans="2:10" x14ac:dyDescent="0.25">
      <c r="B57" s="11"/>
      <c r="C57" s="11"/>
      <c r="D57" s="11"/>
      <c r="E57" s="15"/>
      <c r="F57" s="18"/>
      <c r="G57" s="18"/>
      <c r="H57" s="18"/>
      <c r="I57" s="50"/>
      <c r="J57" s="18"/>
    </row>
    <row r="58" spans="2:10" ht="21" x14ac:dyDescent="0.35">
      <c r="B58" s="14" t="s">
        <v>91</v>
      </c>
      <c r="C58" s="11"/>
      <c r="D58" s="11"/>
      <c r="E58" s="11"/>
      <c r="F58" s="11"/>
      <c r="G58" s="11"/>
      <c r="H58" s="11"/>
      <c r="I58" s="11"/>
      <c r="J58" s="11"/>
    </row>
    <row r="59" spans="2:10" x14ac:dyDescent="0.25">
      <c r="B59" s="16"/>
      <c r="C59" s="11"/>
      <c r="D59" s="11"/>
      <c r="E59" s="11"/>
      <c r="F59" s="11"/>
      <c r="G59" s="11"/>
      <c r="H59" s="11"/>
      <c r="I59" s="11"/>
      <c r="J59" s="11"/>
    </row>
    <row r="60" spans="2:10" x14ac:dyDescent="0.25">
      <c r="B60" s="11"/>
      <c r="C60" s="382"/>
      <c r="D60" s="382"/>
      <c r="E60" s="382"/>
      <c r="F60" s="382"/>
      <c r="G60" s="382"/>
      <c r="H60" s="382"/>
      <c r="I60" s="52"/>
      <c r="J60" s="17"/>
    </row>
    <row r="61" spans="2:10" x14ac:dyDescent="0.25">
      <c r="B61" s="11"/>
      <c r="C61" s="382"/>
      <c r="D61" s="382"/>
      <c r="E61" s="382"/>
      <c r="F61" s="382"/>
      <c r="G61" s="382"/>
      <c r="H61" s="382"/>
      <c r="I61" s="52"/>
      <c r="J61" s="17"/>
    </row>
    <row r="62" spans="2:10" x14ac:dyDescent="0.25">
      <c r="B62" s="11"/>
      <c r="C62" s="382"/>
      <c r="D62" s="382"/>
      <c r="E62" s="382"/>
      <c r="F62" s="382"/>
      <c r="G62" s="382"/>
      <c r="H62" s="382"/>
      <c r="I62" s="52"/>
      <c r="J62" s="17"/>
    </row>
    <row r="63" spans="2:10" x14ac:dyDescent="0.25">
      <c r="B63" s="11"/>
      <c r="C63" s="382"/>
      <c r="D63" s="382"/>
      <c r="E63" s="382"/>
      <c r="F63" s="382"/>
      <c r="G63" s="382"/>
      <c r="H63" s="382"/>
      <c r="I63" s="52"/>
      <c r="J63" s="17"/>
    </row>
    <row r="64" spans="2:10" x14ac:dyDescent="0.25">
      <c r="B64" s="11"/>
      <c r="C64" s="382"/>
      <c r="D64" s="382"/>
      <c r="E64" s="382"/>
      <c r="F64" s="382"/>
      <c r="G64" s="382"/>
      <c r="H64" s="382"/>
      <c r="I64" s="52"/>
      <c r="J64" s="17"/>
    </row>
    <row r="65" spans="2:10" x14ac:dyDescent="0.25">
      <c r="B65" s="11"/>
      <c r="C65" s="382"/>
      <c r="D65" s="382"/>
      <c r="E65" s="382"/>
      <c r="F65" s="382"/>
      <c r="G65" s="382"/>
      <c r="H65" s="382"/>
      <c r="I65" s="52"/>
      <c r="J65" s="17"/>
    </row>
    <row r="66" spans="2:10" x14ac:dyDescent="0.25">
      <c r="B66" s="11"/>
      <c r="C66" s="382"/>
      <c r="D66" s="382"/>
      <c r="E66" s="382"/>
      <c r="F66" s="382"/>
      <c r="G66" s="382"/>
      <c r="H66" s="382"/>
      <c r="I66" s="52"/>
      <c r="J66" s="17"/>
    </row>
    <row r="67" spans="2:10" x14ac:dyDescent="0.25">
      <c r="B67" s="11"/>
      <c r="C67" s="382"/>
      <c r="D67" s="382"/>
      <c r="E67" s="382"/>
      <c r="F67" s="382"/>
      <c r="G67" s="382"/>
      <c r="H67" s="382"/>
      <c r="I67" s="52"/>
      <c r="J67" s="17"/>
    </row>
    <row r="68" spans="2:10" x14ac:dyDescent="0.25">
      <c r="B68" s="11"/>
      <c r="C68" s="382"/>
      <c r="D68" s="382"/>
      <c r="E68" s="382"/>
      <c r="F68" s="382"/>
      <c r="G68" s="382"/>
      <c r="H68" s="382"/>
      <c r="I68" s="52"/>
      <c r="J68" s="17"/>
    </row>
    <row r="69" spans="2:10" x14ac:dyDescent="0.25">
      <c r="B69" s="11"/>
      <c r="C69" s="382"/>
      <c r="D69" s="382"/>
      <c r="E69" s="382"/>
      <c r="F69" s="382"/>
      <c r="G69" s="382"/>
      <c r="H69" s="382"/>
      <c r="I69" s="52"/>
      <c r="J69" s="17"/>
    </row>
    <row r="70" spans="2:10" x14ac:dyDescent="0.25">
      <c r="B70" s="11"/>
      <c r="C70" s="382"/>
      <c r="D70" s="382"/>
      <c r="E70" s="382"/>
      <c r="F70" s="382"/>
      <c r="G70" s="382"/>
      <c r="H70" s="382"/>
      <c r="I70" s="52"/>
      <c r="J70" s="17"/>
    </row>
    <row r="71" spans="2:10" x14ac:dyDescent="0.25">
      <c r="B71" s="11"/>
      <c r="C71" s="382"/>
      <c r="D71" s="382"/>
      <c r="E71" s="382"/>
      <c r="F71" s="382"/>
      <c r="G71" s="382"/>
      <c r="H71" s="382"/>
      <c r="I71" s="52"/>
      <c r="J71" s="17"/>
    </row>
    <row r="72" spans="2:10" ht="92.25" customHeight="1" x14ac:dyDescent="0.25">
      <c r="B72" s="11"/>
      <c r="C72" s="382"/>
      <c r="D72" s="382"/>
      <c r="E72" s="382"/>
      <c r="F72" s="382"/>
      <c r="G72" s="382"/>
      <c r="H72" s="382"/>
      <c r="I72" s="52"/>
      <c r="J72" s="17"/>
    </row>
    <row r="73" spans="2:10" x14ac:dyDescent="0.25">
      <c r="B73" s="11"/>
      <c r="C73" s="11"/>
      <c r="D73" s="11"/>
      <c r="E73" s="11"/>
      <c r="F73" s="11"/>
      <c r="G73" s="11"/>
      <c r="H73" s="11"/>
      <c r="I73" s="11"/>
      <c r="J73" s="11"/>
    </row>
    <row r="74" spans="2:10" ht="21" x14ac:dyDescent="0.35">
      <c r="B74" s="14" t="s">
        <v>92</v>
      </c>
      <c r="C74" s="9"/>
      <c r="D74" s="9"/>
      <c r="E74" s="9"/>
      <c r="F74" s="9"/>
      <c r="G74" s="9"/>
      <c r="H74" s="9"/>
      <c r="I74" s="9"/>
      <c r="J74" s="9"/>
    </row>
    <row r="75" spans="2:10" x14ac:dyDescent="0.25">
      <c r="B75" s="11"/>
      <c r="C75" s="11"/>
      <c r="D75" s="11"/>
      <c r="E75" s="11"/>
      <c r="F75" s="11"/>
      <c r="G75" s="11"/>
      <c r="H75" s="11"/>
      <c r="I75" s="11"/>
      <c r="J75" s="11"/>
    </row>
    <row r="76" spans="2:10" x14ac:dyDescent="0.25">
      <c r="B76" s="381" t="s">
        <v>38</v>
      </c>
      <c r="C76" s="381"/>
      <c r="D76" s="381"/>
      <c r="E76" s="381"/>
      <c r="F76" s="381"/>
      <c r="G76" s="381"/>
      <c r="H76" s="381"/>
      <c r="I76" s="381"/>
      <c r="J76" s="381"/>
    </row>
    <row r="77" spans="2:10" x14ac:dyDescent="0.25">
      <c r="B77" s="381"/>
      <c r="C77" s="381"/>
      <c r="D77" s="381"/>
      <c r="E77" s="381"/>
      <c r="F77" s="381"/>
      <c r="G77" s="381"/>
      <c r="H77" s="381"/>
      <c r="I77" s="381"/>
      <c r="J77" s="381"/>
    </row>
    <row r="78" spans="2:10" x14ac:dyDescent="0.25">
      <c r="B78" s="381"/>
      <c r="C78" s="381"/>
      <c r="D78" s="381"/>
      <c r="E78" s="381"/>
      <c r="F78" s="381"/>
      <c r="G78" s="381"/>
      <c r="H78" s="381"/>
      <c r="I78" s="381"/>
      <c r="J78" s="381"/>
    </row>
    <row r="79" spans="2:10" x14ac:dyDescent="0.25">
      <c r="B79" s="381"/>
      <c r="C79" s="381"/>
      <c r="D79" s="381"/>
      <c r="E79" s="381"/>
      <c r="F79" s="381"/>
      <c r="G79" s="381"/>
      <c r="H79" s="381"/>
      <c r="I79" s="381"/>
      <c r="J79" s="381"/>
    </row>
    <row r="80" spans="2:10" x14ac:dyDescent="0.25">
      <c r="B80" s="381"/>
      <c r="C80" s="381"/>
      <c r="D80" s="381"/>
      <c r="E80" s="381"/>
      <c r="F80" s="381"/>
      <c r="G80" s="381"/>
      <c r="H80" s="381"/>
      <c r="I80" s="381"/>
      <c r="J80" s="381"/>
    </row>
    <row r="81" spans="2:10" x14ac:dyDescent="0.25">
      <c r="B81" s="381"/>
      <c r="C81" s="381"/>
      <c r="D81" s="381"/>
      <c r="E81" s="381"/>
      <c r="F81" s="381"/>
      <c r="G81" s="381"/>
      <c r="H81" s="381"/>
      <c r="I81" s="381"/>
      <c r="J81" s="381"/>
    </row>
    <row r="82" spans="2:10" x14ac:dyDescent="0.25">
      <c r="B82" s="20"/>
      <c r="C82" s="20"/>
      <c r="D82" s="20"/>
      <c r="E82" s="20"/>
      <c r="F82" s="20"/>
      <c r="G82" s="20"/>
      <c r="H82" s="20"/>
      <c r="I82" s="48"/>
      <c r="J82" s="20"/>
    </row>
    <row r="83" spans="2:10" x14ac:dyDescent="0.25">
      <c r="B83" s="20"/>
      <c r="C83" s="20"/>
      <c r="D83" s="20"/>
      <c r="E83" s="20"/>
      <c r="F83" s="20"/>
      <c r="G83" s="20"/>
      <c r="H83" s="20"/>
      <c r="I83" s="48"/>
      <c r="J83" s="20"/>
    </row>
    <row r="84" spans="2:10" ht="30.75" customHeight="1" x14ac:dyDescent="0.25">
      <c r="B84" s="11"/>
      <c r="C84" s="11"/>
      <c r="D84" s="11"/>
      <c r="E84" s="11"/>
      <c r="F84" s="11"/>
      <c r="G84" s="11"/>
      <c r="H84" s="11"/>
      <c r="I84" s="11"/>
      <c r="J84" s="11"/>
    </row>
    <row r="85" spans="2:10" x14ac:dyDescent="0.25">
      <c r="C85" s="11"/>
      <c r="D85" s="11"/>
      <c r="E85" s="11"/>
      <c r="F85" s="28"/>
      <c r="G85" s="28"/>
      <c r="H85" s="11"/>
      <c r="I85" s="11"/>
      <c r="J85" s="11"/>
    </row>
    <row r="86" spans="2:10" x14ac:dyDescent="0.25">
      <c r="C86" s="11"/>
      <c r="D86" s="11"/>
      <c r="E86" s="11"/>
      <c r="F86" s="28"/>
      <c r="G86" s="28"/>
      <c r="H86" s="11"/>
      <c r="I86" s="11"/>
      <c r="J86" s="11"/>
    </row>
    <row r="87" spans="2:10" x14ac:dyDescent="0.25">
      <c r="B87" s="172" t="s">
        <v>93</v>
      </c>
      <c r="C87" s="11"/>
      <c r="D87" s="11"/>
      <c r="E87" s="11"/>
      <c r="F87" s="28"/>
      <c r="G87" s="28"/>
      <c r="H87" s="11"/>
      <c r="I87" s="11"/>
      <c r="J87" s="11"/>
    </row>
    <row r="88" spans="2:10" x14ac:dyDescent="0.25">
      <c r="B88" s="172" t="s">
        <v>94</v>
      </c>
      <c r="C88" s="11"/>
      <c r="D88" s="11"/>
      <c r="E88" s="11"/>
      <c r="F88" s="28"/>
      <c r="G88" s="28"/>
      <c r="H88" s="11"/>
      <c r="I88" s="11"/>
      <c r="J88" s="11"/>
    </row>
    <row r="89" spans="2:10" x14ac:dyDescent="0.25">
      <c r="B89" s="172" t="s">
        <v>95</v>
      </c>
      <c r="C89" s="11"/>
      <c r="D89" s="11"/>
      <c r="E89" s="11"/>
      <c r="F89" s="28"/>
      <c r="G89" s="28"/>
      <c r="H89" s="11"/>
      <c r="I89" s="11"/>
      <c r="J89" s="11"/>
    </row>
    <row r="90" spans="2:10" x14ac:dyDescent="0.25">
      <c r="B90" s="56"/>
      <c r="C90" s="11"/>
      <c r="D90" s="11"/>
      <c r="E90" s="11"/>
      <c r="F90" s="28"/>
      <c r="G90" s="28"/>
      <c r="H90" s="11"/>
      <c r="I90" s="11"/>
      <c r="J90" s="11"/>
    </row>
    <row r="91" spans="2:10" x14ac:dyDescent="0.25">
      <c r="B91" s="56"/>
      <c r="C91" s="11"/>
      <c r="D91" s="11"/>
      <c r="E91" s="11"/>
      <c r="F91" s="28"/>
      <c r="G91" s="28"/>
      <c r="H91" s="11"/>
      <c r="I91" s="11"/>
      <c r="J91" s="11"/>
    </row>
    <row r="92" spans="2:10" x14ac:dyDescent="0.25">
      <c r="B92" s="56"/>
      <c r="C92" s="11"/>
      <c r="D92" s="11"/>
      <c r="E92" s="11"/>
      <c r="F92" s="28"/>
      <c r="G92" s="28"/>
      <c r="H92" s="11"/>
      <c r="I92" s="11"/>
      <c r="J92" s="11"/>
    </row>
    <row r="93" spans="2:10" ht="3" customHeight="1" x14ac:dyDescent="0.25">
      <c r="B93" s="11"/>
      <c r="C93" s="11"/>
      <c r="D93" s="11"/>
      <c r="F93" s="22"/>
      <c r="G93" s="11"/>
      <c r="H93" s="11"/>
      <c r="I93" s="11"/>
      <c r="J93" s="11"/>
    </row>
    <row r="94" spans="2:10" ht="7.5" customHeight="1" x14ac:dyDescent="0.25">
      <c r="B94" s="11"/>
      <c r="C94" s="11"/>
      <c r="D94" s="11"/>
      <c r="F94" s="22"/>
      <c r="G94" s="11"/>
      <c r="H94" s="11"/>
      <c r="I94" s="11"/>
      <c r="J94" s="11"/>
    </row>
    <row r="95" spans="2:10" ht="15.75" customHeight="1" x14ac:dyDescent="0.25">
      <c r="B95" s="355" t="s">
        <v>165</v>
      </c>
      <c r="C95" s="355"/>
      <c r="D95" s="355"/>
      <c r="E95" s="57" t="str">
        <f>"TRIBUNAL DE JUSTIÇA DO ESTADO " &amp; 'Inserção de DADOS'!$D$10</f>
        <v>TRIBUNAL DE JUSTIÇA DO ESTADO SÃO PAULO</v>
      </c>
      <c r="F95" s="13"/>
      <c r="G95" s="11"/>
      <c r="H95" s="11"/>
      <c r="I95" s="11"/>
      <c r="J95" s="11"/>
    </row>
    <row r="96" spans="2:10" ht="15.75" x14ac:dyDescent="0.25">
      <c r="B96" s="355"/>
      <c r="C96" s="355"/>
      <c r="D96" s="355"/>
      <c r="E96" s="58" t="str">
        <f>"COMARCA " &amp; 'Inserção de DADOS'!$D$12</f>
        <v>COMARCA ARTUR NOGUEIRA</v>
      </c>
      <c r="F96" s="13"/>
      <c r="G96" s="11"/>
      <c r="H96" s="11"/>
      <c r="I96" s="11"/>
      <c r="J96" s="11"/>
    </row>
    <row r="97" spans="2:10" ht="24" customHeight="1" x14ac:dyDescent="0.25">
      <c r="B97" s="355"/>
      <c r="C97" s="355"/>
      <c r="D97" s="355"/>
      <c r="E97" s="192" t="str">
        <f>'Inserção de DADOS'!$D$14 &amp; " VARA"</f>
        <v>ÚNICA VARA</v>
      </c>
      <c r="F97" s="13"/>
      <c r="G97" s="11"/>
      <c r="H97" s="11"/>
      <c r="I97" s="11"/>
      <c r="J97" s="11">
        <v>3</v>
      </c>
    </row>
    <row r="98" spans="2:10" ht="13.5" customHeight="1" x14ac:dyDescent="0.25">
      <c r="B98" s="11"/>
      <c r="C98" s="375" t="s">
        <v>3</v>
      </c>
      <c r="D98" s="375"/>
      <c r="E98" s="375"/>
      <c r="F98" s="375"/>
      <c r="G98" s="375"/>
      <c r="H98" s="375"/>
      <c r="I98" s="376"/>
      <c r="J98" s="376"/>
    </row>
    <row r="99" spans="2:10" ht="48" x14ac:dyDescent="0.25">
      <c r="B99" s="11"/>
      <c r="C99" s="2" t="s">
        <v>40</v>
      </c>
      <c r="D99" s="377" t="s">
        <v>1</v>
      </c>
      <c r="E99" s="378"/>
      <c r="F99" s="68" t="s">
        <v>150</v>
      </c>
      <c r="G99" s="3" t="s">
        <v>2</v>
      </c>
      <c r="H99" s="3" t="s">
        <v>151</v>
      </c>
      <c r="I99" s="169"/>
      <c r="J99" s="47"/>
    </row>
    <row r="100" spans="2:10" x14ac:dyDescent="0.25">
      <c r="B100" s="11"/>
      <c r="C100" s="29">
        <v>1</v>
      </c>
      <c r="D100" s="379" t="str">
        <f>'Inserção de DADOS'!C88</f>
        <v>Centro</v>
      </c>
      <c r="E100" s="380"/>
      <c r="F100" s="29">
        <f>'Inserção de DADOS'!E88</f>
        <v>110</v>
      </c>
      <c r="G100" s="30">
        <f>'Inserção de DADOS'!F88</f>
        <v>800000</v>
      </c>
      <c r="H100" s="30">
        <f>IF(G100=0,0,G100/F100)</f>
        <v>7272.727272727273</v>
      </c>
    </row>
    <row r="101" spans="2:10" x14ac:dyDescent="0.25">
      <c r="B101" s="11"/>
      <c r="C101" s="29">
        <v>2</v>
      </c>
      <c r="D101" s="379" t="str">
        <f>'Inserção de DADOS'!C89</f>
        <v>Centro</v>
      </c>
      <c r="E101" s="380"/>
      <c r="F101" s="29">
        <f>'Inserção de DADOS'!E89</f>
        <v>182</v>
      </c>
      <c r="G101" s="30">
        <f>'Inserção de DADOS'!F89</f>
        <v>1200000</v>
      </c>
      <c r="H101" s="30">
        <f t="shared" ref="H101:H104" si="0">IF(G101=0,0,G101/F101)</f>
        <v>6593.4065934065939</v>
      </c>
    </row>
    <row r="102" spans="2:10" x14ac:dyDescent="0.25">
      <c r="B102" s="11"/>
      <c r="C102" s="29">
        <v>3</v>
      </c>
      <c r="D102" s="379" t="str">
        <f>'Inserção de DADOS'!C90</f>
        <v>Centro</v>
      </c>
      <c r="E102" s="380"/>
      <c r="F102" s="29">
        <f>'Inserção de DADOS'!E90</f>
        <v>280</v>
      </c>
      <c r="G102" s="30">
        <f>'Inserção de DADOS'!F90</f>
        <v>2000000</v>
      </c>
      <c r="H102" s="30">
        <f t="shared" si="0"/>
        <v>7142.8571428571431</v>
      </c>
    </row>
    <row r="103" spans="2:10" x14ac:dyDescent="0.25">
      <c r="B103" s="11"/>
      <c r="C103" s="29">
        <v>4</v>
      </c>
      <c r="D103" s="379">
        <f>'Inserção de DADOS'!C91</f>
        <v>0</v>
      </c>
      <c r="E103" s="380"/>
      <c r="F103" s="29">
        <f>'Inserção de DADOS'!E91</f>
        <v>0</v>
      </c>
      <c r="G103" s="30">
        <f>'Inserção de DADOS'!F91</f>
        <v>0</v>
      </c>
      <c r="H103" s="30">
        <f t="shared" si="0"/>
        <v>0</v>
      </c>
    </row>
    <row r="104" spans="2:10" x14ac:dyDescent="0.25">
      <c r="B104" s="11"/>
      <c r="C104" s="29">
        <v>5</v>
      </c>
      <c r="D104" s="379">
        <f>'Inserção de DADOS'!C92</f>
        <v>0</v>
      </c>
      <c r="E104" s="380"/>
      <c r="F104" s="29">
        <f>'Inserção de DADOS'!E92</f>
        <v>0</v>
      </c>
      <c r="G104" s="30">
        <f>'Inserção de DADOS'!F92</f>
        <v>0</v>
      </c>
      <c r="H104" s="30">
        <f t="shared" si="0"/>
        <v>0</v>
      </c>
    </row>
    <row r="105" spans="2:10" x14ac:dyDescent="0.25">
      <c r="B105" s="11"/>
      <c r="C105" s="416" t="s">
        <v>41</v>
      </c>
      <c r="D105" s="416"/>
      <c r="E105" s="416"/>
      <c r="F105" s="416"/>
      <c r="G105" s="416"/>
      <c r="H105" s="416"/>
      <c r="I105" s="416"/>
      <c r="J105" s="416"/>
    </row>
    <row r="106" spans="2:10" ht="8.25" customHeight="1" thickBot="1" x14ac:dyDescent="0.3">
      <c r="B106" s="11"/>
      <c r="C106" s="417"/>
      <c r="D106" s="417"/>
      <c r="E106" s="417"/>
      <c r="F106" s="417"/>
      <c r="G106" s="417"/>
      <c r="H106" s="417"/>
      <c r="I106" s="417"/>
      <c r="J106" s="417"/>
    </row>
    <row r="107" spans="2:10" ht="36" x14ac:dyDescent="0.25">
      <c r="B107" s="11"/>
      <c r="C107" s="189" t="s">
        <v>40</v>
      </c>
      <c r="D107" s="418" t="s">
        <v>42</v>
      </c>
      <c r="E107" s="419"/>
      <c r="F107" s="419"/>
      <c r="G107" s="419"/>
      <c r="H107" s="419"/>
      <c r="I107" s="419"/>
      <c r="J107" s="420"/>
    </row>
    <row r="108" spans="2:10" x14ac:dyDescent="0.25">
      <c r="B108" s="11"/>
      <c r="C108" s="36">
        <v>1</v>
      </c>
      <c r="D108" s="421" t="str">
        <f>'Inserção de DADOS'!C96</f>
        <v>Oscar Imóveis</v>
      </c>
      <c r="E108" s="422"/>
      <c r="F108" s="422"/>
      <c r="G108" s="422"/>
      <c r="H108" s="422"/>
      <c r="I108" s="422"/>
      <c r="J108" s="423"/>
    </row>
    <row r="109" spans="2:10" x14ac:dyDescent="0.25">
      <c r="B109" s="11"/>
      <c r="C109" s="36">
        <v>2</v>
      </c>
      <c r="D109" s="421" t="str">
        <f>'Inserção de DADOS'!C97</f>
        <v>Oscar Imóveis</v>
      </c>
      <c r="E109" s="422"/>
      <c r="F109" s="422"/>
      <c r="G109" s="422"/>
      <c r="H109" s="422"/>
      <c r="I109" s="422"/>
      <c r="J109" s="423"/>
    </row>
    <row r="110" spans="2:10" x14ac:dyDescent="0.25">
      <c r="B110" s="11"/>
      <c r="C110" s="36">
        <v>3</v>
      </c>
      <c r="D110" s="421" t="str">
        <f>'Inserção de DADOS'!C98</f>
        <v>Rua Campo de Pouso</v>
      </c>
      <c r="E110" s="422"/>
      <c r="F110" s="422"/>
      <c r="G110" s="422"/>
      <c r="H110" s="422"/>
      <c r="I110" s="422"/>
      <c r="J110" s="423"/>
    </row>
    <row r="111" spans="2:10" x14ac:dyDescent="0.25">
      <c r="B111" s="11"/>
      <c r="C111" s="36">
        <v>4</v>
      </c>
      <c r="D111" s="421">
        <f>'Inserção de DADOS'!C99</f>
        <v>0</v>
      </c>
      <c r="E111" s="422"/>
      <c r="F111" s="422"/>
      <c r="G111" s="422"/>
      <c r="H111" s="422"/>
      <c r="I111" s="422"/>
      <c r="J111" s="423"/>
    </row>
    <row r="112" spans="2:10" ht="15.75" thickBot="1" x14ac:dyDescent="0.3">
      <c r="B112" s="11"/>
      <c r="C112" s="39">
        <v>5</v>
      </c>
      <c r="D112" s="372">
        <f>'Inserção de DADOS'!C100</f>
        <v>0</v>
      </c>
      <c r="E112" s="373"/>
      <c r="F112" s="373"/>
      <c r="G112" s="373"/>
      <c r="H112" s="373"/>
      <c r="I112" s="373"/>
      <c r="J112" s="374"/>
    </row>
    <row r="113" spans="2:10" ht="9" customHeight="1" thickBot="1" x14ac:dyDescent="0.3">
      <c r="B113" s="11"/>
      <c r="C113" s="11"/>
      <c r="D113" s="11"/>
      <c r="F113" s="13"/>
      <c r="G113" s="11"/>
      <c r="H113" s="11"/>
      <c r="I113" s="11"/>
      <c r="J113" s="11"/>
    </row>
    <row r="114" spans="2:10" ht="15.75" thickBot="1" x14ac:dyDescent="0.3">
      <c r="B114" s="11"/>
      <c r="C114" s="193"/>
      <c r="D114" s="365" t="s">
        <v>43</v>
      </c>
      <c r="E114" s="365"/>
      <c r="F114" s="365"/>
      <c r="G114" s="365"/>
      <c r="H114" s="365"/>
      <c r="I114" s="365"/>
      <c r="J114" s="366"/>
    </row>
    <row r="115" spans="2:10" ht="15.75" thickBot="1" x14ac:dyDescent="0.3">
      <c r="B115" s="11"/>
      <c r="C115" s="31" t="s">
        <v>0</v>
      </c>
      <c r="D115" s="409" t="s">
        <v>44</v>
      </c>
      <c r="E115" s="410"/>
      <c r="F115" s="32" t="s">
        <v>7</v>
      </c>
      <c r="G115" s="32" t="s">
        <v>8</v>
      </c>
      <c r="H115" s="32" t="s">
        <v>9</v>
      </c>
      <c r="I115" s="32" t="s">
        <v>45</v>
      </c>
      <c r="J115" s="32" t="s">
        <v>46</v>
      </c>
    </row>
    <row r="116" spans="2:10" x14ac:dyDescent="0.25">
      <c r="B116" s="11"/>
      <c r="C116" s="33">
        <v>1</v>
      </c>
      <c r="D116" s="362" t="s">
        <v>47</v>
      </c>
      <c r="E116" s="363"/>
      <c r="F116" s="34">
        <f>'Inserção de DADOS'!E104</f>
        <v>0.1</v>
      </c>
      <c r="G116" s="34">
        <f>'Inserção de DADOS'!F104</f>
        <v>0.1</v>
      </c>
      <c r="H116" s="34">
        <f>'Inserção de DADOS'!G104</f>
        <v>0.1</v>
      </c>
      <c r="I116" s="34">
        <f>'Inserção de DADOS'!H104</f>
        <v>0</v>
      </c>
      <c r="J116" s="34">
        <f>'Inserção de DADOS'!I104</f>
        <v>0</v>
      </c>
    </row>
    <row r="117" spans="2:10" x14ac:dyDescent="0.25">
      <c r="B117" s="11"/>
      <c r="C117" s="36">
        <v>2</v>
      </c>
      <c r="D117" s="191" t="s">
        <v>48</v>
      </c>
      <c r="E117" s="37"/>
      <c r="F117" s="34">
        <f>'Inserção de DADOS'!E105</f>
        <v>0</v>
      </c>
      <c r="G117" s="34">
        <f>'Inserção de DADOS'!F105</f>
        <v>0</v>
      </c>
      <c r="H117" s="34">
        <f>'Inserção de DADOS'!G105</f>
        <v>0</v>
      </c>
      <c r="I117" s="34">
        <f>'Inserção de DADOS'!H105</f>
        <v>0</v>
      </c>
      <c r="J117" s="35">
        <f>'Inserção de DADOS'!I105</f>
        <v>0</v>
      </c>
    </row>
    <row r="118" spans="2:10" x14ac:dyDescent="0.25">
      <c r="B118" s="11"/>
      <c r="C118" s="36">
        <v>3</v>
      </c>
      <c r="D118" s="358" t="s">
        <v>49</v>
      </c>
      <c r="E118" s="359"/>
      <c r="F118" s="34">
        <f>'Inserção de DADOS'!E106</f>
        <v>0</v>
      </c>
      <c r="G118" s="34">
        <f>'Inserção de DADOS'!F106</f>
        <v>0</v>
      </c>
      <c r="H118" s="34">
        <f>'Inserção de DADOS'!G106</f>
        <v>0</v>
      </c>
      <c r="I118" s="34">
        <f>'Inserção de DADOS'!H106</f>
        <v>0</v>
      </c>
      <c r="J118" s="35">
        <f>'Inserção de DADOS'!I106</f>
        <v>0</v>
      </c>
    </row>
    <row r="119" spans="2:10" x14ac:dyDescent="0.25">
      <c r="B119" s="11"/>
      <c r="C119" s="33">
        <v>4</v>
      </c>
      <c r="D119" s="367" t="s">
        <v>50</v>
      </c>
      <c r="E119" s="367"/>
      <c r="F119" s="367"/>
      <c r="G119" s="367"/>
      <c r="H119" s="367"/>
      <c r="I119" s="368"/>
      <c r="J119" s="369"/>
    </row>
    <row r="120" spans="2:10" x14ac:dyDescent="0.25">
      <c r="B120" s="11"/>
      <c r="C120" s="36" t="s">
        <v>51</v>
      </c>
      <c r="D120" s="358" t="s">
        <v>52</v>
      </c>
      <c r="E120" s="359"/>
      <c r="F120" s="37">
        <f>'Inserção de DADOS'!E108</f>
        <v>0</v>
      </c>
      <c r="G120" s="37">
        <f>'Inserção de DADOS'!F108</f>
        <v>0</v>
      </c>
      <c r="H120" s="37">
        <f>'Inserção de DADOS'!G108</f>
        <v>0</v>
      </c>
      <c r="I120" s="37">
        <f>'Inserção de DADOS'!H108</f>
        <v>0</v>
      </c>
      <c r="J120" s="188">
        <f>'Inserção de DADOS'!I108</f>
        <v>0</v>
      </c>
    </row>
    <row r="121" spans="2:10" x14ac:dyDescent="0.25">
      <c r="B121" s="11"/>
      <c r="C121" s="36" t="s">
        <v>53</v>
      </c>
      <c r="D121" s="358" t="s">
        <v>54</v>
      </c>
      <c r="E121" s="359"/>
      <c r="F121" s="37">
        <f>'Inserção de DADOS'!E109</f>
        <v>0</v>
      </c>
      <c r="G121" s="37">
        <f>'Inserção de DADOS'!F109</f>
        <v>0</v>
      </c>
      <c r="H121" s="37">
        <f>'Inserção de DADOS'!G109</f>
        <v>0</v>
      </c>
      <c r="I121" s="37">
        <f>'Inserção de DADOS'!H109</f>
        <v>0</v>
      </c>
      <c r="J121" s="188">
        <f>'Inserção de DADOS'!I109</f>
        <v>0</v>
      </c>
    </row>
    <row r="122" spans="2:10" x14ac:dyDescent="0.25">
      <c r="B122" s="11"/>
      <c r="C122" s="36" t="s">
        <v>55</v>
      </c>
      <c r="D122" s="191" t="s">
        <v>56</v>
      </c>
      <c r="E122" s="37"/>
      <c r="F122" s="37">
        <f>'Inserção de DADOS'!E110</f>
        <v>0</v>
      </c>
      <c r="G122" s="37">
        <f>'Inserção de DADOS'!F110</f>
        <v>0</v>
      </c>
      <c r="H122" s="37">
        <f>'Inserção de DADOS'!G110</f>
        <v>0</v>
      </c>
      <c r="I122" s="37">
        <f>'Inserção de DADOS'!H110</f>
        <v>0</v>
      </c>
      <c r="J122" s="188">
        <f>'Inserção de DADOS'!I110</f>
        <v>0</v>
      </c>
    </row>
    <row r="123" spans="2:10" x14ac:dyDescent="0.25">
      <c r="B123" s="11"/>
      <c r="C123" s="36" t="s">
        <v>57</v>
      </c>
      <c r="D123" s="358" t="s">
        <v>58</v>
      </c>
      <c r="E123" s="359"/>
      <c r="F123" s="37">
        <f>'Inserção de DADOS'!E111</f>
        <v>0</v>
      </c>
      <c r="G123" s="37">
        <f>'Inserção de DADOS'!F111</f>
        <v>0</v>
      </c>
      <c r="H123" s="37">
        <f>'Inserção de DADOS'!G111</f>
        <v>0</v>
      </c>
      <c r="I123" s="37">
        <f>'Inserção de DADOS'!H111</f>
        <v>0</v>
      </c>
      <c r="J123" s="188">
        <f>'Inserção de DADOS'!I111</f>
        <v>0</v>
      </c>
    </row>
    <row r="124" spans="2:10" x14ac:dyDescent="0.25">
      <c r="B124" s="11"/>
      <c r="C124" s="36" t="s">
        <v>59</v>
      </c>
      <c r="D124" s="358" t="s">
        <v>60</v>
      </c>
      <c r="E124" s="359"/>
      <c r="F124" s="37">
        <f>'Inserção de DADOS'!E112</f>
        <v>0</v>
      </c>
      <c r="G124" s="37">
        <f>'Inserção de DADOS'!F112</f>
        <v>0</v>
      </c>
      <c r="H124" s="37">
        <f>'Inserção de DADOS'!G112</f>
        <v>0</v>
      </c>
      <c r="I124" s="37">
        <f>'Inserção de DADOS'!H112</f>
        <v>0</v>
      </c>
      <c r="J124" s="188">
        <f>'Inserção de DADOS'!I112</f>
        <v>0</v>
      </c>
    </row>
    <row r="125" spans="2:10" x14ac:dyDescent="0.25">
      <c r="B125" s="11"/>
      <c r="C125" s="36" t="s">
        <v>61</v>
      </c>
      <c r="D125" s="191" t="s">
        <v>62</v>
      </c>
      <c r="E125" s="37"/>
      <c r="F125" s="37">
        <f>'Inserção de DADOS'!E113</f>
        <v>0</v>
      </c>
      <c r="G125" s="37">
        <f>'Inserção de DADOS'!F113</f>
        <v>0</v>
      </c>
      <c r="H125" s="37">
        <f>'Inserção de DADOS'!G113</f>
        <v>0</v>
      </c>
      <c r="I125" s="37">
        <f>'Inserção de DADOS'!H113</f>
        <v>0</v>
      </c>
      <c r="J125" s="188">
        <f>'Inserção de DADOS'!I113</f>
        <v>0</v>
      </c>
    </row>
    <row r="126" spans="2:10" x14ac:dyDescent="0.25">
      <c r="B126" s="11"/>
      <c r="C126" s="36" t="s">
        <v>63</v>
      </c>
      <c r="D126" s="358" t="s">
        <v>64</v>
      </c>
      <c r="E126" s="359"/>
      <c r="F126" s="37">
        <f>'Inserção de DADOS'!E114</f>
        <v>0</v>
      </c>
      <c r="G126" s="37">
        <f>'Inserção de DADOS'!F114</f>
        <v>0</v>
      </c>
      <c r="H126" s="37">
        <f>'Inserção de DADOS'!G114</f>
        <v>0</v>
      </c>
      <c r="I126" s="37">
        <f>'Inserção de DADOS'!H114</f>
        <v>0</v>
      </c>
      <c r="J126" s="188">
        <f>'Inserção de DADOS'!I114</f>
        <v>0</v>
      </c>
    </row>
    <row r="127" spans="2:10" x14ac:dyDescent="0.25">
      <c r="B127" s="11"/>
      <c r="C127" s="36" t="s">
        <v>65</v>
      </c>
      <c r="D127" s="358" t="s">
        <v>66</v>
      </c>
      <c r="E127" s="359"/>
      <c r="F127" s="37">
        <f>'Inserção de DADOS'!E115</f>
        <v>0</v>
      </c>
      <c r="G127" s="37">
        <f>'Inserção de DADOS'!F115</f>
        <v>0</v>
      </c>
      <c r="H127" s="37">
        <f>'Inserção de DADOS'!G115</f>
        <v>0</v>
      </c>
      <c r="I127" s="37">
        <f>'Inserção de DADOS'!H115</f>
        <v>0</v>
      </c>
      <c r="J127" s="188">
        <f>'Inserção de DADOS'!I115</f>
        <v>0</v>
      </c>
    </row>
    <row r="128" spans="2:10" x14ac:dyDescent="0.25">
      <c r="B128" s="11"/>
      <c r="C128" s="36" t="s">
        <v>67</v>
      </c>
      <c r="D128" s="191" t="s">
        <v>68</v>
      </c>
      <c r="E128" s="37"/>
      <c r="F128" s="37">
        <f>'Inserção de DADOS'!E116</f>
        <v>0</v>
      </c>
      <c r="G128" s="37">
        <f>'Inserção de DADOS'!F116</f>
        <v>0</v>
      </c>
      <c r="H128" s="37">
        <f>'Inserção de DADOS'!G116</f>
        <v>0</v>
      </c>
      <c r="I128" s="37">
        <f>'Inserção de DADOS'!H116</f>
        <v>0</v>
      </c>
      <c r="J128" s="188">
        <f>'Inserção de DADOS'!I116</f>
        <v>0</v>
      </c>
    </row>
    <row r="129" spans="2:10" x14ac:dyDescent="0.25">
      <c r="B129" s="11"/>
      <c r="C129" s="38" t="s">
        <v>69</v>
      </c>
      <c r="D129" s="358" t="s">
        <v>70</v>
      </c>
      <c r="E129" s="359"/>
      <c r="F129" s="37">
        <f>'Inserção de DADOS'!E117</f>
        <v>0</v>
      </c>
      <c r="G129" s="37">
        <f>'Inserção de DADOS'!F117</f>
        <v>0</v>
      </c>
      <c r="H129" s="37">
        <f>'Inserção de DADOS'!G117</f>
        <v>0</v>
      </c>
      <c r="I129" s="37">
        <f>'Inserção de DADOS'!H117</f>
        <v>0</v>
      </c>
      <c r="J129" s="188">
        <f>'Inserção de DADOS'!I117</f>
        <v>0</v>
      </c>
    </row>
    <row r="130" spans="2:10" ht="15.75" thickBot="1" x14ac:dyDescent="0.3">
      <c r="B130" s="11"/>
      <c r="C130" s="39">
        <v>11</v>
      </c>
      <c r="D130" s="360" t="s">
        <v>71</v>
      </c>
      <c r="E130" s="361"/>
      <c r="F130" s="37">
        <f>'Inserção de DADOS'!E118</f>
        <v>0</v>
      </c>
      <c r="G130" s="37">
        <f>'Inserção de DADOS'!F118</f>
        <v>0</v>
      </c>
      <c r="H130" s="37">
        <f>'Inserção de DADOS'!G118</f>
        <v>0</v>
      </c>
      <c r="I130" s="37">
        <f>'Inserção de DADOS'!H118</f>
        <v>0</v>
      </c>
      <c r="J130" s="188">
        <f>'Inserção de DADOS'!I118</f>
        <v>0</v>
      </c>
    </row>
    <row r="131" spans="2:10" ht="16.5" customHeight="1" thickBot="1" x14ac:dyDescent="0.3">
      <c r="B131" s="11"/>
      <c r="C131" s="411" t="s">
        <v>72</v>
      </c>
      <c r="D131" s="412"/>
      <c r="E131" s="413"/>
      <c r="F131" s="40">
        <f>SUM(F116:F118,F120:F130)</f>
        <v>0.1</v>
      </c>
      <c r="G131" s="40">
        <f>SUM(G116:G118,G120:G130)</f>
        <v>0.1</v>
      </c>
      <c r="H131" s="40">
        <f>SUM(H116:H118,H120:H130)</f>
        <v>0.1</v>
      </c>
      <c r="I131" s="40">
        <f>SUM(I116:I118,I120:I130)</f>
        <v>0</v>
      </c>
      <c r="J131" s="40">
        <f>SUM(J116:J118,J120:J130)</f>
        <v>0</v>
      </c>
    </row>
    <row r="132" spans="2:10" ht="16.5" customHeight="1" thickBot="1" x14ac:dyDescent="0.3">
      <c r="B132" s="11"/>
      <c r="C132" s="384" t="s">
        <v>73</v>
      </c>
      <c r="D132" s="385"/>
      <c r="E132" s="386"/>
      <c r="F132" s="46">
        <f>H100</f>
        <v>7272.727272727273</v>
      </c>
      <c r="G132" s="46">
        <f>H101</f>
        <v>6593.4065934065939</v>
      </c>
      <c r="H132" s="46">
        <f>H102</f>
        <v>7142.8571428571431</v>
      </c>
      <c r="I132" s="46">
        <f>H103</f>
        <v>0</v>
      </c>
      <c r="J132" s="46">
        <f>H104</f>
        <v>0</v>
      </c>
    </row>
    <row r="133" spans="2:10" ht="16.5" customHeight="1" thickBot="1" x14ac:dyDescent="0.3">
      <c r="B133" s="11"/>
      <c r="C133" s="387" t="s">
        <v>74</v>
      </c>
      <c r="D133" s="388"/>
      <c r="E133" s="389"/>
      <c r="F133" s="41">
        <f>(1-F131)*(F132)</f>
        <v>6545.454545454546</v>
      </c>
      <c r="G133" s="41">
        <f>(1-G131)*(G132)</f>
        <v>5934.0659340659349</v>
      </c>
      <c r="H133" s="41">
        <f>(1-H131)*(H132)</f>
        <v>6428.5714285714294</v>
      </c>
      <c r="I133" s="41">
        <f>(1-I131)*(I132)</f>
        <v>0</v>
      </c>
      <c r="J133" s="41">
        <f>(1-J131)*(J132)</f>
        <v>0</v>
      </c>
    </row>
    <row r="134" spans="2:10" ht="11.25" customHeight="1" thickBot="1" x14ac:dyDescent="0.3">
      <c r="B134" s="11"/>
      <c r="C134" s="42"/>
      <c r="D134" s="43"/>
      <c r="E134" s="44"/>
      <c r="F134" s="44"/>
      <c r="G134" s="44"/>
      <c r="H134" s="44"/>
      <c r="I134" s="44"/>
      <c r="J134" s="44"/>
    </row>
    <row r="135" spans="2:10" ht="15.75" thickBot="1" x14ac:dyDescent="0.3">
      <c r="B135" s="11"/>
      <c r="C135" s="393" t="s">
        <v>75</v>
      </c>
      <c r="D135" s="394"/>
      <c r="E135" s="394"/>
      <c r="F135" s="395"/>
      <c r="G135" s="396">
        <f>AVERAGEIF(F133:J133,"&gt;0")</f>
        <v>6302.6973026973037</v>
      </c>
      <c r="H135" s="397"/>
      <c r="I135" s="186"/>
      <c r="J135" s="1"/>
    </row>
    <row r="136" spans="2:10" x14ac:dyDescent="0.25">
      <c r="B136" s="11"/>
      <c r="C136" s="375" t="s">
        <v>76</v>
      </c>
      <c r="D136" s="375"/>
      <c r="E136" s="375"/>
      <c r="F136" s="375"/>
      <c r="G136" s="375"/>
      <c r="H136" s="375"/>
      <c r="I136" s="375"/>
      <c r="J136" s="375"/>
    </row>
    <row r="137" spans="2:10" x14ac:dyDescent="0.25">
      <c r="B137" s="11"/>
      <c r="C137" s="63" t="s">
        <v>77</v>
      </c>
      <c r="D137" s="64"/>
      <c r="E137" s="64"/>
      <c r="F137" s="64"/>
      <c r="G137" s="62"/>
      <c r="H137" s="391">
        <f>'Inserção de DADOS'!H128</f>
        <v>603.86</v>
      </c>
      <c r="I137" s="391"/>
      <c r="J137" s="392"/>
    </row>
    <row r="138" spans="2:10" ht="15.75" x14ac:dyDescent="0.25">
      <c r="B138" s="11"/>
      <c r="C138" s="398" t="s">
        <v>4</v>
      </c>
      <c r="D138" s="399"/>
      <c r="E138" s="399"/>
      <c r="F138" s="399"/>
      <c r="G138" s="400">
        <f>H137*(G135)</f>
        <v>3805946.7932067937</v>
      </c>
      <c r="H138" s="400"/>
      <c r="I138" s="400"/>
      <c r="J138" s="401"/>
    </row>
    <row r="139" spans="2:10" ht="15.75" x14ac:dyDescent="0.25">
      <c r="B139" s="11"/>
      <c r="C139" s="398" t="s">
        <v>5</v>
      </c>
      <c r="D139" s="399"/>
      <c r="E139" s="399"/>
      <c r="F139" s="399"/>
      <c r="G139" s="400">
        <f>G138*0.01</f>
        <v>38059.467932067935</v>
      </c>
      <c r="H139" s="400"/>
      <c r="I139" s="400"/>
      <c r="J139" s="401"/>
    </row>
    <row r="140" spans="2:10" ht="15.75" x14ac:dyDescent="0.25">
      <c r="B140" s="11"/>
      <c r="C140" s="402" t="s">
        <v>6</v>
      </c>
      <c r="D140" s="403"/>
      <c r="E140" s="403"/>
      <c r="F140" s="403"/>
      <c r="G140" s="404">
        <f>ROUNDDOWN(G138+G139, -3)</f>
        <v>3844000</v>
      </c>
      <c r="H140" s="404"/>
      <c r="I140" s="404"/>
      <c r="J140" s="405"/>
    </row>
    <row r="141" spans="2:10" ht="15.75" x14ac:dyDescent="0.25">
      <c r="B141" s="11"/>
      <c r="C141" s="406" t="s">
        <v>78</v>
      </c>
      <c r="D141" s="407"/>
      <c r="E141" s="407"/>
      <c r="F141" s="407"/>
      <c r="G141" s="400">
        <f>G140*1.1</f>
        <v>4228400</v>
      </c>
      <c r="H141" s="400"/>
      <c r="I141" s="400"/>
      <c r="J141" s="401"/>
    </row>
    <row r="142" spans="2:10" ht="15.75" x14ac:dyDescent="0.25">
      <c r="B142" s="11"/>
      <c r="C142" s="406" t="s">
        <v>79</v>
      </c>
      <c r="D142" s="407"/>
      <c r="E142" s="407"/>
      <c r="F142" s="407"/>
      <c r="G142" s="400">
        <f>G140*0.9</f>
        <v>3459600</v>
      </c>
      <c r="H142" s="400"/>
      <c r="I142" s="400"/>
      <c r="J142" s="401"/>
    </row>
    <row r="143" spans="2:10" ht="15.75" customHeight="1" x14ac:dyDescent="0.25">
      <c r="B143" s="355" t="s">
        <v>191</v>
      </c>
      <c r="C143" s="355"/>
      <c r="D143" s="355"/>
      <c r="E143" s="57" t="str">
        <f>"TRIBUNAL DE JUSTIÇA DO ESTADO " &amp; 'Inserção de DADOS'!$D$10</f>
        <v>TRIBUNAL DE JUSTIÇA DO ESTADO SÃO PAULO</v>
      </c>
      <c r="F143" s="60"/>
      <c r="G143" s="61"/>
      <c r="H143" s="61"/>
      <c r="I143" s="61"/>
      <c r="J143" s="61"/>
    </row>
    <row r="144" spans="2:10" ht="15.75" x14ac:dyDescent="0.25">
      <c r="B144" s="355"/>
      <c r="C144" s="355"/>
      <c r="D144" s="355"/>
      <c r="E144" s="58" t="str">
        <f>"COMARCA " &amp; 'Inserção de DADOS'!$D$12</f>
        <v>COMARCA ARTUR NOGUEIRA</v>
      </c>
      <c r="F144" s="60"/>
      <c r="G144" s="61"/>
      <c r="H144" s="61"/>
      <c r="I144" s="61"/>
      <c r="J144" s="61"/>
    </row>
    <row r="145" spans="2:12" ht="23.25" customHeight="1" x14ac:dyDescent="0.25">
      <c r="B145" s="355"/>
      <c r="C145" s="355"/>
      <c r="D145" s="355"/>
      <c r="E145" s="194" t="str">
        <f>'Inserção de DADOS'!$D$14 &amp; " VARA"</f>
        <v>ÚNICA VARA</v>
      </c>
      <c r="F145" s="60"/>
      <c r="G145" s="61"/>
      <c r="H145" s="61"/>
      <c r="I145" s="61"/>
      <c r="J145" s="61"/>
    </row>
    <row r="146" spans="2:12" x14ac:dyDescent="0.25">
      <c r="B146" s="11"/>
      <c r="C146" s="1"/>
      <c r="D146" s="1"/>
      <c r="E146" s="1"/>
      <c r="F146" s="1"/>
      <c r="G146" s="1"/>
      <c r="H146" s="1"/>
      <c r="I146" s="1"/>
      <c r="J146" s="1"/>
    </row>
    <row r="147" spans="2:12" s="168" customFormat="1" ht="12" customHeight="1" x14ac:dyDescent="0.25">
      <c r="B147" s="167"/>
      <c r="C147" s="408" t="s">
        <v>156</v>
      </c>
      <c r="D147" s="408"/>
      <c r="E147" s="408"/>
      <c r="F147" s="408"/>
      <c r="G147" s="408"/>
      <c r="H147" s="408"/>
      <c r="I147" s="408"/>
      <c r="J147" s="408"/>
    </row>
    <row r="148" spans="2:12" s="168" customFormat="1" x14ac:dyDescent="0.25">
      <c r="B148" s="167"/>
      <c r="C148" s="179"/>
      <c r="D148" s="179"/>
      <c r="E148" s="179"/>
      <c r="F148" s="180"/>
      <c r="G148" s="180"/>
    </row>
    <row r="149" spans="2:12" s="168" customFormat="1" x14ac:dyDescent="0.25">
      <c r="B149" s="167"/>
      <c r="C149" s="179"/>
      <c r="D149" s="179"/>
      <c r="E149" s="179"/>
      <c r="F149" s="180"/>
      <c r="G149" s="180"/>
    </row>
    <row r="150" spans="2:12" s="168" customFormat="1" x14ac:dyDescent="0.25">
      <c r="B150" s="167"/>
      <c r="C150" s="179"/>
      <c r="D150" s="179"/>
      <c r="E150" s="179"/>
      <c r="F150" s="180"/>
      <c r="G150" s="180"/>
    </row>
    <row r="151" spans="2:12" s="168" customFormat="1" x14ac:dyDescent="0.25">
      <c r="B151" s="167"/>
      <c r="C151" s="179"/>
      <c r="D151" s="179"/>
      <c r="E151" s="179"/>
      <c r="F151" s="180"/>
      <c r="G151" s="180"/>
    </row>
    <row r="152" spans="2:12" s="168" customFormat="1" x14ac:dyDescent="0.25">
      <c r="B152" s="167"/>
      <c r="C152" s="179"/>
      <c r="D152" s="179"/>
      <c r="E152" s="179"/>
      <c r="F152" s="180"/>
      <c r="G152" s="180"/>
    </row>
    <row r="153" spans="2:12" s="168" customFormat="1" x14ac:dyDescent="0.25">
      <c r="B153" s="167"/>
      <c r="D153" s="183" t="s">
        <v>7</v>
      </c>
      <c r="E153" s="183" t="s">
        <v>8</v>
      </c>
      <c r="F153" s="183" t="s">
        <v>9</v>
      </c>
      <c r="G153" s="183" t="s">
        <v>45</v>
      </c>
      <c r="H153" s="183" t="s">
        <v>46</v>
      </c>
      <c r="I153" s="183" t="s">
        <v>10</v>
      </c>
      <c r="J153" s="181"/>
      <c r="K153" s="179"/>
      <c r="L153" s="179"/>
    </row>
    <row r="154" spans="2:12" ht="18" x14ac:dyDescent="0.25">
      <c r="B154" s="45"/>
      <c r="C154" s="45"/>
      <c r="D154" s="184">
        <f>G100</f>
        <v>800000</v>
      </c>
      <c r="E154" s="184">
        <f>G101</f>
        <v>1200000</v>
      </c>
      <c r="F154" s="182">
        <f>G102</f>
        <v>2000000</v>
      </c>
      <c r="G154" s="182">
        <f>G103</f>
        <v>0</v>
      </c>
      <c r="H154" s="182">
        <f>G104</f>
        <v>0</v>
      </c>
      <c r="I154" s="182">
        <f>G140</f>
        <v>3844000</v>
      </c>
      <c r="J154" s="178"/>
    </row>
    <row r="155" spans="2:12" ht="18" x14ac:dyDescent="0.25">
      <c r="B155" s="45"/>
      <c r="C155" s="376" t="s">
        <v>156</v>
      </c>
      <c r="D155" s="376"/>
      <c r="E155" s="376"/>
      <c r="F155" s="376"/>
      <c r="G155" s="376"/>
      <c r="H155" s="376"/>
      <c r="I155" s="376"/>
      <c r="J155" s="376"/>
    </row>
    <row r="156" spans="2:12" ht="18" x14ac:dyDescent="0.25">
      <c r="B156" s="45"/>
    </row>
    <row r="157" spans="2:12" ht="18" x14ac:dyDescent="0.25">
      <c r="B157" s="45"/>
      <c r="C157" s="45"/>
      <c r="D157" s="45"/>
      <c r="E157" s="45"/>
      <c r="F157" s="45"/>
      <c r="G157" s="45"/>
      <c r="H157" s="45"/>
      <c r="I157" s="45"/>
      <c r="J157" s="45"/>
    </row>
    <row r="158" spans="2:12" ht="18" x14ac:dyDescent="0.25">
      <c r="B158" s="45"/>
      <c r="C158" s="45"/>
      <c r="D158" s="45"/>
      <c r="E158" s="45"/>
      <c r="F158" s="45"/>
      <c r="G158" s="45"/>
      <c r="H158" s="45"/>
      <c r="I158" s="45"/>
      <c r="J158" s="45"/>
    </row>
    <row r="159" spans="2:12" ht="18" x14ac:dyDescent="0.25">
      <c r="B159" s="45"/>
      <c r="C159" s="45"/>
      <c r="D159" s="45"/>
      <c r="E159" s="45"/>
      <c r="F159" s="45"/>
      <c r="G159" s="45"/>
      <c r="H159" s="45"/>
      <c r="I159" s="45"/>
      <c r="J159" s="45"/>
    </row>
    <row r="160" spans="2:12" ht="18" x14ac:dyDescent="0.25">
      <c r="B160" s="45"/>
      <c r="C160" s="45"/>
      <c r="D160" s="45"/>
      <c r="E160" s="45"/>
      <c r="F160" s="45"/>
      <c r="G160" s="45"/>
      <c r="H160" s="45"/>
      <c r="I160" s="45"/>
      <c r="J160" s="45"/>
    </row>
    <row r="161" spans="2:10" ht="9" customHeight="1" x14ac:dyDescent="0.25">
      <c r="B161" s="45"/>
      <c r="C161" s="45"/>
      <c r="D161" s="45"/>
      <c r="E161" s="45"/>
      <c r="F161" s="45"/>
      <c r="G161" s="45"/>
      <c r="H161" s="45"/>
      <c r="I161" s="45"/>
      <c r="J161" s="45"/>
    </row>
    <row r="162" spans="2:10" ht="6" customHeight="1" x14ac:dyDescent="0.25">
      <c r="B162" s="11"/>
      <c r="C162" s="11"/>
      <c r="D162" s="11"/>
      <c r="E162" s="11"/>
      <c r="F162" s="28"/>
      <c r="G162" s="28"/>
      <c r="H162" s="11"/>
      <c r="I162" s="11"/>
      <c r="J162" s="11"/>
    </row>
    <row r="163" spans="2:10" ht="8.25" customHeight="1" x14ac:dyDescent="0.25"/>
    <row r="164" spans="2:10" ht="27.75" customHeight="1" x14ac:dyDescent="0.25">
      <c r="B164" s="414" t="str">
        <f>"Desta forma AVALIO O IMÓVEL EM " &amp; DOLLAR(G140,2) &amp; " (" &amp; [1]!VExtenso(G140) &amp; ") " &amp; ",  sendo   que   é provável que seja comercializado dentro do intervalo de  confiança,  ou  seja, entre " &amp; DOLLAR(G141,2) &amp; " (" &amp; [1]!VExtenso(G141) &amp; ")  e " &amp; DOLLAR(G142,2) &amp; " (" &amp; [1]!VExtenso(G142) &amp; ") (9)"</f>
        <v>Desta forma AVALIO O IMÓVEL EM R$ 3.844.000,00 (três milhões, oitocentos e quarenta e quatro mil reais) ,  sendo   que   é provável que seja comercializado dentro do intervalo de  confiança,  ou  seja, entre R$ 4.228.400,00 (quatro milhões, duzentos e vinte e oito mil e quatrocentos reais)  e R$ 3.459.600,00 (três milhões, quatrocentos e cinquenta e nove mil e seiscentos reais) (9)</v>
      </c>
      <c r="C164" s="414"/>
      <c r="D164" s="414"/>
      <c r="E164" s="414"/>
      <c r="F164" s="414"/>
      <c r="G164" s="414"/>
      <c r="H164" s="414"/>
      <c r="I164" s="414"/>
      <c r="J164" s="414"/>
    </row>
    <row r="165" spans="2:10" ht="34.5" customHeight="1" x14ac:dyDescent="0.25">
      <c r="B165" s="414"/>
      <c r="C165" s="414"/>
      <c r="D165" s="414"/>
      <c r="E165" s="414"/>
      <c r="F165" s="414"/>
      <c r="G165" s="414"/>
      <c r="H165" s="414"/>
      <c r="I165" s="414"/>
      <c r="J165" s="414"/>
    </row>
    <row r="166" spans="2:10" ht="6" hidden="1" customHeight="1" x14ac:dyDescent="0.25">
      <c r="B166" s="414"/>
      <c r="C166" s="414"/>
      <c r="D166" s="414"/>
      <c r="E166" s="414"/>
      <c r="F166" s="414"/>
      <c r="G166" s="414"/>
      <c r="H166" s="414"/>
      <c r="I166" s="414"/>
      <c r="J166" s="414"/>
    </row>
    <row r="167" spans="2:10" ht="15.75" x14ac:dyDescent="0.25">
      <c r="B167" s="9"/>
      <c r="C167" s="9"/>
      <c r="D167" s="9"/>
      <c r="E167" s="9"/>
      <c r="F167" s="9"/>
      <c r="G167" s="9"/>
      <c r="H167" s="9"/>
      <c r="I167" s="9"/>
      <c r="J167" s="9"/>
    </row>
    <row r="168" spans="2:10" ht="15.75" x14ac:dyDescent="0.25">
      <c r="B168" s="9"/>
      <c r="C168" s="9"/>
      <c r="D168" s="9"/>
      <c r="E168" s="9"/>
      <c r="F168" s="9"/>
      <c r="G168" s="9"/>
      <c r="H168" s="9"/>
      <c r="I168" s="9"/>
      <c r="J168" s="9"/>
    </row>
    <row r="169" spans="2:10" ht="15.75" x14ac:dyDescent="0.25">
      <c r="B169" s="11" t="s">
        <v>39</v>
      </c>
      <c r="C169" s="9"/>
      <c r="D169" s="9"/>
      <c r="E169" s="9"/>
      <c r="F169" s="9"/>
      <c r="G169" s="9"/>
      <c r="H169" s="9"/>
      <c r="I169" s="9"/>
      <c r="J169" s="9"/>
    </row>
    <row r="170" spans="2:10" x14ac:dyDescent="0.25">
      <c r="B170" s="11"/>
      <c r="C170" s="11"/>
      <c r="D170" s="11"/>
      <c r="E170" s="11"/>
      <c r="F170" s="11"/>
      <c r="G170" s="11"/>
      <c r="H170" s="11"/>
      <c r="I170" s="11"/>
      <c r="J170" s="11"/>
    </row>
    <row r="171" spans="2:10" x14ac:dyDescent="0.25">
      <c r="B171" s="11"/>
      <c r="C171" s="11"/>
      <c r="D171" s="11"/>
      <c r="E171" s="11"/>
      <c r="F171" s="11"/>
      <c r="G171" s="11"/>
      <c r="H171" s="11"/>
      <c r="I171" s="11"/>
      <c r="J171" s="11"/>
    </row>
    <row r="172" spans="2:10" ht="15.75" customHeight="1" x14ac:dyDescent="0.3">
      <c r="B172" s="11"/>
      <c r="C172" s="11"/>
      <c r="D172" s="390" t="str">
        <f>'Inserção de DADOS'!C150</f>
        <v>VAGNER SEBASTIÃO SPERONE</v>
      </c>
      <c r="E172" s="390"/>
      <c r="F172" s="390"/>
      <c r="G172" s="390"/>
      <c r="H172" s="390"/>
      <c r="I172" s="51"/>
      <c r="J172" s="11"/>
    </row>
    <row r="173" spans="2:10" ht="15.75" customHeight="1" x14ac:dyDescent="0.25">
      <c r="B173" s="11"/>
      <c r="C173" s="11"/>
      <c r="D173" s="354" t="s">
        <v>37</v>
      </c>
      <c r="E173" s="354"/>
      <c r="F173" s="354"/>
      <c r="G173" s="354"/>
      <c r="H173" s="354"/>
      <c r="I173" s="49"/>
      <c r="J173" s="11"/>
    </row>
    <row r="174" spans="2:10" ht="15.75" customHeight="1" x14ac:dyDescent="0.25">
      <c r="B174" s="11"/>
      <c r="C174" s="11"/>
      <c r="D174" s="354" t="str">
        <f>"Matrícula: " &amp; 'Inserção de DADOS'!C152</f>
        <v>Matrícula: 123.456-7</v>
      </c>
      <c r="E174" s="354"/>
      <c r="F174" s="354"/>
      <c r="G174" s="354"/>
      <c r="H174" s="354"/>
      <c r="I174" s="49"/>
      <c r="J174" s="11"/>
    </row>
    <row r="175" spans="2:10" x14ac:dyDescent="0.25">
      <c r="B175" s="11"/>
      <c r="C175" s="11"/>
      <c r="D175" s="11"/>
      <c r="E175" s="11"/>
      <c r="F175" s="11"/>
      <c r="G175" s="11"/>
      <c r="H175" s="11"/>
      <c r="I175" s="11"/>
      <c r="J175" s="11"/>
    </row>
    <row r="176" spans="2:10" x14ac:dyDescent="0.25">
      <c r="B176" s="11"/>
      <c r="C176" s="11"/>
      <c r="D176" s="11"/>
      <c r="E176" s="11"/>
      <c r="F176" s="11"/>
      <c r="G176" s="11"/>
      <c r="H176" s="11"/>
      <c r="I176" s="11"/>
      <c r="J176" s="11"/>
    </row>
    <row r="177" spans="2:10" x14ac:dyDescent="0.25">
      <c r="B177" s="11"/>
      <c r="C177" s="11"/>
      <c r="D177" s="11"/>
      <c r="E177" s="11"/>
      <c r="F177" s="11"/>
      <c r="G177" s="11"/>
      <c r="H177" s="11"/>
      <c r="I177" s="11"/>
      <c r="J177" s="11"/>
    </row>
    <row r="178" spans="2:10" x14ac:dyDescent="0.25">
      <c r="B178" s="11"/>
      <c r="C178" s="11"/>
      <c r="D178" s="11"/>
      <c r="E178" s="11"/>
      <c r="F178" s="11"/>
      <c r="G178" s="11"/>
      <c r="H178" s="11"/>
      <c r="I178" s="11"/>
      <c r="J178" s="11"/>
    </row>
    <row r="179" spans="2:10" x14ac:dyDescent="0.25">
      <c r="B179" s="11"/>
      <c r="C179" s="11"/>
      <c r="D179" s="11"/>
      <c r="E179" s="11"/>
      <c r="F179" s="11"/>
      <c r="G179" s="11"/>
      <c r="H179" s="11"/>
      <c r="I179" s="11"/>
      <c r="J179" s="11"/>
    </row>
    <row r="180" spans="2:10" ht="15.75" x14ac:dyDescent="0.25">
      <c r="B180" s="171"/>
      <c r="C180" s="9"/>
      <c r="D180" s="9"/>
      <c r="E180" s="9"/>
      <c r="F180" s="9"/>
      <c r="G180" s="9"/>
      <c r="H180" s="9"/>
      <c r="I180" s="9"/>
      <c r="J180" s="9"/>
    </row>
    <row r="181" spans="2:10" ht="15.75" x14ac:dyDescent="0.25">
      <c r="B181" s="9"/>
      <c r="C181" s="9"/>
      <c r="D181" s="9"/>
      <c r="E181" s="9"/>
      <c r="F181" s="9"/>
      <c r="G181" s="9"/>
      <c r="H181" s="9"/>
      <c r="I181" s="9"/>
      <c r="J181" s="9"/>
    </row>
    <row r="182" spans="2:10" ht="15.75" x14ac:dyDescent="0.25">
      <c r="B182" s="9"/>
      <c r="C182" s="9"/>
      <c r="D182" s="9"/>
      <c r="E182" s="9"/>
      <c r="F182" s="9"/>
      <c r="G182" s="9"/>
      <c r="H182" s="9"/>
      <c r="I182" s="9"/>
      <c r="J182" s="9"/>
    </row>
    <row r="183" spans="2:10" ht="15.75" x14ac:dyDescent="0.25">
      <c r="B183" s="9"/>
      <c r="C183" s="9"/>
      <c r="D183" s="9"/>
      <c r="E183" s="9"/>
      <c r="F183" s="9"/>
      <c r="G183" s="9"/>
      <c r="H183" s="9"/>
      <c r="I183" s="9"/>
      <c r="J183" s="9"/>
    </row>
    <row r="184" spans="2:10" ht="15.75" x14ac:dyDescent="0.25">
      <c r="B184" s="9"/>
      <c r="C184" s="9"/>
      <c r="D184" s="9"/>
      <c r="E184" s="9"/>
      <c r="F184" s="9"/>
      <c r="G184" s="9"/>
      <c r="H184" s="9"/>
      <c r="I184" s="9"/>
      <c r="J184" s="9"/>
    </row>
    <row r="185" spans="2:10" hidden="1" x14ac:dyDescent="0.25"/>
    <row r="186" spans="2:10" hidden="1" x14ac:dyDescent="0.25"/>
    <row r="187" spans="2:10" hidden="1" x14ac:dyDescent="0.25"/>
    <row r="188" spans="2:10" hidden="1" x14ac:dyDescent="0.25"/>
    <row r="189" spans="2:10" hidden="1" x14ac:dyDescent="0.25"/>
    <row r="190" spans="2:10" hidden="1" x14ac:dyDescent="0.25"/>
    <row r="191" spans="2:10" hidden="1" x14ac:dyDescent="0.25"/>
    <row r="192" spans="2:10"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spans="2:2" hidden="1" x14ac:dyDescent="0.25"/>
    <row r="578" spans="2:2" hidden="1" x14ac:dyDescent="0.25"/>
    <row r="579" spans="2:2" hidden="1" x14ac:dyDescent="0.25"/>
    <row r="580" spans="2:2" hidden="1" x14ac:dyDescent="0.25"/>
    <row r="581" spans="2:2" hidden="1" x14ac:dyDescent="0.25"/>
    <row r="582" spans="2:2" hidden="1" x14ac:dyDescent="0.25"/>
    <row r="583" spans="2:2" hidden="1" x14ac:dyDescent="0.25"/>
    <row r="584" spans="2:2" hidden="1" x14ac:dyDescent="0.25"/>
    <row r="585" spans="2:2" hidden="1" x14ac:dyDescent="0.25"/>
    <row r="586" spans="2:2" x14ac:dyDescent="0.25"/>
    <row r="587" spans="2:2" x14ac:dyDescent="0.25"/>
    <row r="588" spans="2:2" x14ac:dyDescent="0.25"/>
    <row r="589" spans="2:2" x14ac:dyDescent="0.25"/>
    <row r="590" spans="2:2" x14ac:dyDescent="0.25"/>
    <row r="591" spans="2:2" x14ac:dyDescent="0.25">
      <c r="B591" s="171" t="s">
        <v>96</v>
      </c>
    </row>
    <row r="592" spans="2:2" x14ac:dyDescent="0.25"/>
    <row r="593" x14ac:dyDescent="0.25"/>
    <row r="594" hidden="1" x14ac:dyDescent="0.25"/>
    <row r="595" hidden="1" x14ac:dyDescent="0.25"/>
    <row r="596" hidden="1" x14ac:dyDescent="0.25"/>
  </sheetData>
  <sheetProtection algorithmName="SHA-512" hashValue="++w50nqYUl0yTBepYeM2+RJiA5zbpJ12ieLLv4gH1T0H+EeWaSgGsfRqu+7mEbOHWiRbyCIbM8vyfbrwgm3MmA==" saltValue="8Ri5oz9UszZrR1324Mf8NQ==" spinCount="100000" sheet="1" selectLockedCells="1"/>
  <mergeCells count="65">
    <mergeCell ref="D115:E115"/>
    <mergeCell ref="C131:E131"/>
    <mergeCell ref="B164:J166"/>
    <mergeCell ref="B1:D5"/>
    <mergeCell ref="B50:D52"/>
    <mergeCell ref="B95:D97"/>
    <mergeCell ref="B143:D145"/>
    <mergeCell ref="D103:E103"/>
    <mergeCell ref="D104:E104"/>
    <mergeCell ref="C105:J105"/>
    <mergeCell ref="C106:J106"/>
    <mergeCell ref="D107:J107"/>
    <mergeCell ref="D108:J108"/>
    <mergeCell ref="D109:J109"/>
    <mergeCell ref="D110:J110"/>
    <mergeCell ref="D111:J111"/>
    <mergeCell ref="D174:H174"/>
    <mergeCell ref="C136:J136"/>
    <mergeCell ref="C138:F138"/>
    <mergeCell ref="G138:J138"/>
    <mergeCell ref="C139:F139"/>
    <mergeCell ref="G139:J139"/>
    <mergeCell ref="C140:F140"/>
    <mergeCell ref="G140:J140"/>
    <mergeCell ref="C141:F141"/>
    <mergeCell ref="G141:J141"/>
    <mergeCell ref="C142:F142"/>
    <mergeCell ref="G142:J142"/>
    <mergeCell ref="D173:H173"/>
    <mergeCell ref="C147:J147"/>
    <mergeCell ref="C132:E132"/>
    <mergeCell ref="C133:E133"/>
    <mergeCell ref="D124:E124"/>
    <mergeCell ref="D172:H172"/>
    <mergeCell ref="C155:J155"/>
    <mergeCell ref="H137:J137"/>
    <mergeCell ref="C135:F135"/>
    <mergeCell ref="G135:H135"/>
    <mergeCell ref="B35:J36"/>
    <mergeCell ref="B76:J81"/>
    <mergeCell ref="C60:H72"/>
    <mergeCell ref="B11:J15"/>
    <mergeCell ref="B21:J26"/>
    <mergeCell ref="B30:J31"/>
    <mergeCell ref="C98:J98"/>
    <mergeCell ref="D99:E99"/>
    <mergeCell ref="D100:E100"/>
    <mergeCell ref="D101:E101"/>
    <mergeCell ref="D102:E102"/>
    <mergeCell ref="D9:G9"/>
    <mergeCell ref="D126:E126"/>
    <mergeCell ref="D127:E127"/>
    <mergeCell ref="D129:E129"/>
    <mergeCell ref="D130:E130"/>
    <mergeCell ref="D116:E116"/>
    <mergeCell ref="D118:E118"/>
    <mergeCell ref="D120:E120"/>
    <mergeCell ref="D121:E121"/>
    <mergeCell ref="D123:E123"/>
    <mergeCell ref="B40:J41"/>
    <mergeCell ref="D114:J114"/>
    <mergeCell ref="D119:J119"/>
    <mergeCell ref="B56:F56"/>
    <mergeCell ref="G56:J56"/>
    <mergeCell ref="D112:J112"/>
  </mergeCells>
  <hyperlinks>
    <hyperlink ref="D108" r:id="rId1" display="http://www.olandiniimoveis.com.br/consulta_main.php?id_imovel=1189"/>
    <hyperlink ref="D109" r:id="rId2" display="http://www.olandiniimoveis.com.br/consulta_main.php?id_imovel=1189"/>
    <hyperlink ref="D110" r:id="rId3" display="http://www.olandiniimoveis.com.br/consulta_main.php?id_imovel=1189"/>
    <hyperlink ref="D111" r:id="rId4" display="http://www.olandiniimoveis.com.br/consulta_main.php?id_imovel=1189"/>
    <hyperlink ref="D112" r:id="rId5" display="http://www.olandiniimoveis.com.br/consulta_main.php?id_imovel=1189"/>
  </hyperlinks>
  <pageMargins left="0" right="0.19685039370078741" top="0.59055118110236227" bottom="0.5" header="0.31496062992125984" footer="0.31496062992125984"/>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Layout" zoomScale="85" zoomScaleNormal="70" zoomScalePageLayoutView="85" workbookViewId="0">
      <selection activeCell="B7" sqref="B7:D12"/>
    </sheetView>
  </sheetViews>
  <sheetFormatPr defaultColWidth="0" defaultRowHeight="15" zeroHeight="1" x14ac:dyDescent="0.25"/>
  <cols>
    <col min="1" max="1" width="3.5703125" customWidth="1"/>
    <col min="2" max="2" width="10.7109375" customWidth="1"/>
    <col min="3" max="11" width="9.140625" customWidth="1"/>
    <col min="12" max="16384" width="9.140625" hidden="1"/>
  </cols>
  <sheetData>
    <row r="1" spans="2:4" ht="21" x14ac:dyDescent="0.25">
      <c r="B1" s="107"/>
    </row>
    <row r="2" spans="2:4" x14ac:dyDescent="0.25">
      <c r="B2" s="108"/>
    </row>
    <row r="3" spans="2:4" x14ac:dyDescent="0.25"/>
    <row r="4" spans="2:4" x14ac:dyDescent="0.25"/>
    <row r="5" spans="2:4" x14ac:dyDescent="0.25"/>
    <row r="6" spans="2:4" x14ac:dyDescent="0.25"/>
    <row r="7" spans="2:4" x14ac:dyDescent="0.25">
      <c r="B7" s="425" t="s">
        <v>165</v>
      </c>
      <c r="C7" s="426"/>
      <c r="D7" s="426"/>
    </row>
    <row r="8" spans="2:4" x14ac:dyDescent="0.25">
      <c r="B8" s="426"/>
      <c r="C8" s="426"/>
      <c r="D8" s="426"/>
    </row>
    <row r="9" spans="2:4" x14ac:dyDescent="0.25">
      <c r="B9" s="426"/>
      <c r="C9" s="426"/>
      <c r="D9" s="426"/>
    </row>
    <row r="10" spans="2:4" x14ac:dyDescent="0.25">
      <c r="B10" s="426"/>
      <c r="C10" s="426"/>
      <c r="D10" s="426"/>
    </row>
    <row r="11" spans="2:4" x14ac:dyDescent="0.25">
      <c r="B11" s="426"/>
      <c r="C11" s="426"/>
      <c r="D11" s="426"/>
    </row>
    <row r="12" spans="2:4" x14ac:dyDescent="0.25">
      <c r="B12" s="426"/>
      <c r="C12" s="426"/>
      <c r="D12" s="426"/>
    </row>
    <row r="13" spans="2:4" x14ac:dyDescent="0.25"/>
    <row r="14" spans="2:4" x14ac:dyDescent="0.25"/>
    <row r="15" spans="2:4" x14ac:dyDescent="0.25"/>
    <row r="16" spans="2:4" x14ac:dyDescent="0.25"/>
    <row r="17" spans="2:6" x14ac:dyDescent="0.25"/>
    <row r="18" spans="2:6" x14ac:dyDescent="0.25"/>
    <row r="19" spans="2:6" x14ac:dyDescent="0.25"/>
    <row r="20" spans="2:6" x14ac:dyDescent="0.25"/>
    <row r="21" spans="2:6" x14ac:dyDescent="0.25"/>
    <row r="22" spans="2:6" x14ac:dyDescent="0.25"/>
    <row r="23" spans="2:6" x14ac:dyDescent="0.25"/>
    <row r="24" spans="2:6" x14ac:dyDescent="0.25"/>
    <row r="25" spans="2:6" ht="15.75" x14ac:dyDescent="0.25">
      <c r="B25" s="427" t="str">
        <f>"TRIBUNAL DE JUSTIÇA DO ESTADO " &amp; 'Inserção de DADOS'!$D$10</f>
        <v>TRIBUNAL DE JUSTIÇA DO ESTADO SÃO PAULO</v>
      </c>
      <c r="C25" s="427"/>
      <c r="D25" s="427"/>
      <c r="E25" s="427"/>
      <c r="F25" s="427"/>
    </row>
    <row r="26" spans="2:6" ht="15.75" x14ac:dyDescent="0.25">
      <c r="B26" s="427" t="str">
        <f>"COMARCA DE " &amp; 'Inserção de DADOS'!$D$12</f>
        <v>COMARCA DE ARTUR NOGUEIRA</v>
      </c>
      <c r="C26" s="427"/>
      <c r="D26" s="427"/>
      <c r="E26" s="427"/>
      <c r="F26" s="427"/>
    </row>
    <row r="27" spans="2:6" ht="15.75" x14ac:dyDescent="0.25">
      <c r="B27" s="427" t="str">
        <f>'Inserção de DADOS'!$D$14 &amp; " VARA"</f>
        <v>ÚNICA VARA</v>
      </c>
      <c r="C27" s="427"/>
      <c r="D27" s="427"/>
      <c r="E27" s="427"/>
      <c r="F27" s="427"/>
    </row>
    <row r="28" spans="2:6" ht="15.75" x14ac:dyDescent="0.25">
      <c r="B28" s="109"/>
      <c r="C28" s="4"/>
      <c r="D28" s="5"/>
      <c r="E28" s="5"/>
    </row>
    <row r="29" spans="2:6" ht="15.75" x14ac:dyDescent="0.25">
      <c r="B29" s="4" t="str">
        <f>"Processo: " &amp; 'Inserção de DADOS'!$C$21</f>
        <v>Processo: 1000363-53.2016.8.26.0666</v>
      </c>
    </row>
    <row r="30" spans="2:6" x14ac:dyDescent="0.25"/>
    <row r="31" spans="2:6" x14ac:dyDescent="0.25"/>
    <row r="32" spans="2:6" x14ac:dyDescent="0.25"/>
    <row r="33" spans="2:5" x14ac:dyDescent="0.25"/>
    <row r="34" spans="2:5" ht="15.75" x14ac:dyDescent="0.25">
      <c r="B34" s="170" t="str">
        <f>'Inserção de DADOS'!C150</f>
        <v>VAGNER SEBASTIÃO SPERONE</v>
      </c>
      <c r="C34" s="170"/>
      <c r="D34" s="170"/>
      <c r="E34" s="170"/>
    </row>
    <row r="35" spans="2:5" ht="15.75" x14ac:dyDescent="0.25">
      <c r="B35" s="424" t="s">
        <v>37</v>
      </c>
      <c r="C35" s="424"/>
      <c r="D35" s="424"/>
      <c r="E35" s="424"/>
    </row>
    <row r="36" spans="2:5" ht="15.75" x14ac:dyDescent="0.25">
      <c r="B36" s="424" t="str">
        <f>"Matrícula: " &amp; 'Inserção de DADOS'!C152</f>
        <v>Matrícula: 123.456-7</v>
      </c>
      <c r="C36" s="424"/>
      <c r="D36" s="424"/>
      <c r="E36" s="424"/>
    </row>
    <row r="37" spans="2:5" x14ac:dyDescent="0.25"/>
    <row r="38" spans="2:5" x14ac:dyDescent="0.25"/>
    <row r="39" spans="2:5" x14ac:dyDescent="0.25"/>
    <row r="40" spans="2:5" x14ac:dyDescent="0.25"/>
    <row r="41" spans="2:5" x14ac:dyDescent="0.25"/>
    <row r="42" spans="2:5" x14ac:dyDescent="0.25"/>
    <row r="43" spans="2:5" x14ac:dyDescent="0.25"/>
    <row r="44" spans="2:5" x14ac:dyDescent="0.25"/>
    <row r="45" spans="2:5" x14ac:dyDescent="0.25"/>
    <row r="46" spans="2:5" x14ac:dyDescent="0.25"/>
    <row r="47" spans="2:5" x14ac:dyDescent="0.25"/>
    <row r="48" spans="2:5" x14ac:dyDescent="0.25"/>
    <row r="49" x14ac:dyDescent="0.25"/>
    <row r="50" x14ac:dyDescent="0.25"/>
  </sheetData>
  <sheetProtection algorithmName="SHA-512" hashValue="wo3PTJZn2+M0KuWALUsjEvnjC4D3t2FCzwdAXKfUS7osv+p1e3jbYDdamjrOruh2c+x79A33J4ph9pJD1FwF4g==" saltValue="88zsmtFG8+ap0gYAUsUqjQ==" spinCount="100000" sheet="1"/>
  <mergeCells count="6">
    <mergeCell ref="B35:E35"/>
    <mergeCell ref="B7:D12"/>
    <mergeCell ref="B36:E36"/>
    <mergeCell ref="B25:F25"/>
    <mergeCell ref="B27:F27"/>
    <mergeCell ref="B26:F26"/>
  </mergeCells>
  <printOptions horizontalCentered="1" verticalCentered="1"/>
  <pageMargins left="0.27559055118110237" right="0" top="0.31496062992125984" bottom="0.27559055118110237"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Fatores de ponderação</vt:lpstr>
      <vt:lpstr>Autores</vt:lpstr>
      <vt:lpstr>Inserção de DADOS</vt:lpstr>
      <vt:lpstr>Emitir Pehhora</vt:lpstr>
      <vt:lpstr>Emitir laudo</vt:lpstr>
      <vt:lpstr>CAPA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2017-11-12T16:14:32Z</dcterms:modified>
</cp:coreProperties>
</file>