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defaultThemeVersion="124226"/>
  <bookViews>
    <workbookView xWindow="360" yWindow="120" windowWidth="14295" windowHeight="4620"/>
  </bookViews>
  <sheets>
    <sheet name="Atualização" sheetId="1" r:id="rId1"/>
    <sheet name="vlr nivel" sheetId="2" r:id="rId2"/>
    <sheet name="INPC" sheetId="3" r:id="rId3"/>
    <sheet name="perc pos" sheetId="4" r:id="rId4"/>
  </sheets>
  <definedNames>
    <definedName name="_xlnm._FilterDatabase" localSheetId="0" hidden="1">Atualização!$D$19:$N$73</definedName>
    <definedName name="_xlnm._FilterDatabase" localSheetId="2" hidden="1">INPC!$A$1:$B$36</definedName>
  </definedNames>
  <calcPr calcId="125725"/>
</workbook>
</file>

<file path=xl/calcChain.xml><?xml version="1.0" encoding="utf-8"?>
<calcChain xmlns="http://schemas.openxmlformats.org/spreadsheetml/2006/main">
  <c r="D79" i="1"/>
  <c r="A79" s="1"/>
  <c r="B79" s="1"/>
  <c r="C79" s="1"/>
  <c r="E79" s="1"/>
  <c r="D78"/>
  <c r="A78" s="1"/>
  <c r="B78" s="1"/>
  <c r="C78" s="1"/>
  <c r="E78" s="1"/>
  <c r="D77"/>
  <c r="A77" s="1"/>
  <c r="B77" s="1"/>
  <c r="C77" s="1"/>
  <c r="E77" s="1"/>
  <c r="D76"/>
  <c r="A76" s="1"/>
  <c r="B76" s="1"/>
  <c r="C76" s="1"/>
  <c r="E76" s="1"/>
  <c r="D75"/>
  <c r="A75" s="1"/>
  <c r="B75" s="1"/>
  <c r="C75" s="1"/>
  <c r="E75" s="1"/>
  <c r="D74"/>
  <c r="A74" s="1"/>
  <c r="B74" s="1"/>
  <c r="C74" s="1"/>
  <c r="E74" s="1"/>
  <c r="C60" i="3"/>
  <c r="C59"/>
  <c r="C58" s="1"/>
  <c r="C57" s="1"/>
  <c r="C56" s="1"/>
  <c r="C55" s="1"/>
  <c r="C54" s="1"/>
  <c r="C53" s="1"/>
  <c r="C52" s="1"/>
  <c r="C51" s="1"/>
  <c r="C50" s="1"/>
  <c r="C49" s="1"/>
  <c r="C48" s="1"/>
  <c r="C47" s="1"/>
  <c r="C46" s="1"/>
  <c r="C45" s="1"/>
  <c r="C44" s="1"/>
  <c r="C43" s="1"/>
  <c r="C42" s="1"/>
  <c r="C41" s="1"/>
  <c r="C40" s="1"/>
  <c r="C39" s="1"/>
  <c r="C38" s="1"/>
  <c r="C37" s="1"/>
  <c r="C36" s="1"/>
  <c r="C35" s="1"/>
  <c r="C34" s="1"/>
  <c r="C33" s="1"/>
  <c r="C32" s="1"/>
  <c r="C31" s="1"/>
  <c r="C30" s="1"/>
  <c r="C29" s="1"/>
  <c r="C28" s="1"/>
  <c r="C27" s="1"/>
  <c r="C26" s="1"/>
  <c r="C25" s="1"/>
  <c r="C24" s="1"/>
  <c r="C23" s="1"/>
  <c r="C22" s="1"/>
  <c r="C21" s="1"/>
  <c r="C20" s="1"/>
  <c r="C19" s="1"/>
  <c r="C18" s="1"/>
  <c r="C17" s="1"/>
  <c r="C16" s="1"/>
  <c r="C15" s="1"/>
  <c r="C14" s="1"/>
  <c r="C13" s="1"/>
  <c r="C12" s="1"/>
  <c r="C11" s="1"/>
  <c r="C10" s="1"/>
  <c r="C9" s="1"/>
  <c r="C8" s="1"/>
  <c r="C7" s="1"/>
  <c r="C6" s="1"/>
  <c r="C5" s="1"/>
  <c r="C4" s="1"/>
  <c r="C3" s="1"/>
  <c r="C2" s="1"/>
  <c r="C1" s="1"/>
  <c r="J8" i="1"/>
  <c r="I9"/>
  <c r="F9" s="1"/>
  <c r="D49"/>
  <c r="A49" s="1"/>
  <c r="B49" s="1"/>
  <c r="C49" s="1"/>
  <c r="E49" s="1"/>
  <c r="D50"/>
  <c r="A50" s="1"/>
  <c r="B50" s="1"/>
  <c r="C50" s="1"/>
  <c r="E50" s="1"/>
  <c r="D51"/>
  <c r="A51" s="1"/>
  <c r="B51" s="1"/>
  <c r="C51" s="1"/>
  <c r="E51" s="1"/>
  <c r="D52"/>
  <c r="A52" s="1"/>
  <c r="B52" s="1"/>
  <c r="C52" s="1"/>
  <c r="E52" s="1"/>
  <c r="D53"/>
  <c r="A53" s="1"/>
  <c r="B53" s="1"/>
  <c r="C53" s="1"/>
  <c r="E53" s="1"/>
  <c r="D54"/>
  <c r="A54" s="1"/>
  <c r="B54" s="1"/>
  <c r="C54" s="1"/>
  <c r="E54" s="1"/>
  <c r="D55"/>
  <c r="A55" s="1"/>
  <c r="B55" s="1"/>
  <c r="C55" s="1"/>
  <c r="E55" s="1"/>
  <c r="D56"/>
  <c r="A56" s="1"/>
  <c r="B56" s="1"/>
  <c r="C56" s="1"/>
  <c r="E56" s="1"/>
  <c r="D57"/>
  <c r="A57" s="1"/>
  <c r="B57" s="1"/>
  <c r="C57" s="1"/>
  <c r="E57" s="1"/>
  <c r="D58"/>
  <c r="A58" s="1"/>
  <c r="B58" s="1"/>
  <c r="C58" s="1"/>
  <c r="E58" s="1"/>
  <c r="D59"/>
  <c r="A59" s="1"/>
  <c r="B59" s="1"/>
  <c r="C59" s="1"/>
  <c r="E59" s="1"/>
  <c r="D60"/>
  <c r="A60" s="1"/>
  <c r="B60" s="1"/>
  <c r="C60" s="1"/>
  <c r="E60" s="1"/>
  <c r="D61"/>
  <c r="A61" s="1"/>
  <c r="B61" s="1"/>
  <c r="C61" s="1"/>
  <c r="E61" s="1"/>
  <c r="D62"/>
  <c r="A62" s="1"/>
  <c r="B62" s="1"/>
  <c r="C62" s="1"/>
  <c r="E62" s="1"/>
  <c r="D63"/>
  <c r="A63" s="1"/>
  <c r="B63" s="1"/>
  <c r="C63" s="1"/>
  <c r="E63" s="1"/>
  <c r="D64"/>
  <c r="A64" s="1"/>
  <c r="B64" s="1"/>
  <c r="C64" s="1"/>
  <c r="E64" s="1"/>
  <c r="D65"/>
  <c r="A65" s="1"/>
  <c r="B65" s="1"/>
  <c r="C65" s="1"/>
  <c r="E65" s="1"/>
  <c r="D66"/>
  <c r="A66" s="1"/>
  <c r="B66" s="1"/>
  <c r="C66" s="1"/>
  <c r="E66" s="1"/>
  <c r="D67"/>
  <c r="A67" s="1"/>
  <c r="B67" s="1"/>
  <c r="C67" s="1"/>
  <c r="E67" s="1"/>
  <c r="D68"/>
  <c r="A68" s="1"/>
  <c r="B68" s="1"/>
  <c r="C68" s="1"/>
  <c r="E68" s="1"/>
  <c r="D69"/>
  <c r="A69" s="1"/>
  <c r="B69" s="1"/>
  <c r="C69" s="1"/>
  <c r="E69" s="1"/>
  <c r="D70"/>
  <c r="A70" s="1"/>
  <c r="B70" s="1"/>
  <c r="C70" s="1"/>
  <c r="E70" s="1"/>
  <c r="D71"/>
  <c r="A71" s="1"/>
  <c r="B71" s="1"/>
  <c r="C71" s="1"/>
  <c r="E71" s="1"/>
  <c r="D72"/>
  <c r="A72" s="1"/>
  <c r="B72" s="1"/>
  <c r="C72" s="1"/>
  <c r="E72" s="1"/>
  <c r="D73"/>
  <c r="A73" s="1"/>
  <c r="B73" s="1"/>
  <c r="C73" s="1"/>
  <c r="E73" s="1"/>
  <c r="D42"/>
  <c r="D20"/>
  <c r="A20" s="1"/>
  <c r="B20" s="1"/>
  <c r="D48"/>
  <c r="A48" s="1"/>
  <c r="B48" s="1"/>
  <c r="D47"/>
  <c r="A47" s="1"/>
  <c r="B47" s="1"/>
  <c r="D46"/>
  <c r="A46" s="1"/>
  <c r="B46" s="1"/>
  <c r="D45"/>
  <c r="A45" s="1"/>
  <c r="B45" s="1"/>
  <c r="D44"/>
  <c r="A44" s="1"/>
  <c r="B44" s="1"/>
  <c r="D43"/>
  <c r="A43" s="1"/>
  <c r="B43" s="1"/>
  <c r="A42"/>
  <c r="B42" s="1"/>
  <c r="D41"/>
  <c r="A41" s="1"/>
  <c r="B41" s="1"/>
  <c r="D40"/>
  <c r="A40" s="1"/>
  <c r="B40" s="1"/>
  <c r="D39"/>
  <c r="A39" s="1"/>
  <c r="B39" s="1"/>
  <c r="D38"/>
  <c r="A38" s="1"/>
  <c r="B38" s="1"/>
  <c r="D37"/>
  <c r="A37" s="1"/>
  <c r="B37" s="1"/>
  <c r="D36"/>
  <c r="A36" s="1"/>
  <c r="B36" s="1"/>
  <c r="D35"/>
  <c r="A35" s="1"/>
  <c r="B35" s="1"/>
  <c r="D34"/>
  <c r="A34" s="1"/>
  <c r="B34" s="1"/>
  <c r="D33"/>
  <c r="A33" s="1"/>
  <c r="B33" s="1"/>
  <c r="D32"/>
  <c r="A32" s="1"/>
  <c r="B32" s="1"/>
  <c r="D31"/>
  <c r="A31" s="1"/>
  <c r="B31" s="1"/>
  <c r="D30"/>
  <c r="A30" s="1"/>
  <c r="B30" s="1"/>
  <c r="D29"/>
  <c r="A29" s="1"/>
  <c r="B29" s="1"/>
  <c r="D28"/>
  <c r="A28" s="1"/>
  <c r="B28" s="1"/>
  <c r="D27"/>
  <c r="A27" s="1"/>
  <c r="B27" s="1"/>
  <c r="D26"/>
  <c r="A26" s="1"/>
  <c r="B26" s="1"/>
  <c r="D25"/>
  <c r="A25" s="1"/>
  <c r="B25" s="1"/>
  <c r="D24"/>
  <c r="A24" s="1"/>
  <c r="B24" s="1"/>
  <c r="D23"/>
  <c r="A23" s="1"/>
  <c r="B23" s="1"/>
  <c r="D22"/>
  <c r="A22" s="1"/>
  <c r="B22" s="1"/>
  <c r="D21"/>
  <c r="A21" s="1"/>
  <c r="B21" s="1"/>
  <c r="G5"/>
  <c r="C21" l="1"/>
  <c r="E21" s="1"/>
  <c r="C23"/>
  <c r="E23" s="1"/>
  <c r="C25"/>
  <c r="E25" s="1"/>
  <c r="C27"/>
  <c r="E27" s="1"/>
  <c r="C29"/>
  <c r="E29" s="1"/>
  <c r="C31"/>
  <c r="E31" s="1"/>
  <c r="C33"/>
  <c r="E33" s="1"/>
  <c r="C35"/>
  <c r="E35" s="1"/>
  <c r="C37"/>
  <c r="E37" s="1"/>
  <c r="C39"/>
  <c r="E39" s="1"/>
  <c r="C41"/>
  <c r="E41" s="1"/>
  <c r="C43"/>
  <c r="E43" s="1"/>
  <c r="C45"/>
  <c r="E45" s="1"/>
  <c r="C47"/>
  <c r="E47" s="1"/>
  <c r="C22"/>
  <c r="E22" s="1"/>
  <c r="C24"/>
  <c r="E24" s="1"/>
  <c r="C26"/>
  <c r="E26" s="1"/>
  <c r="C28"/>
  <c r="E28" s="1"/>
  <c r="C30"/>
  <c r="E30" s="1"/>
  <c r="C34"/>
  <c r="E34" s="1"/>
  <c r="C36"/>
  <c r="E36" s="1"/>
  <c r="C38"/>
  <c r="E38" s="1"/>
  <c r="C40"/>
  <c r="E40" s="1"/>
  <c r="C42"/>
  <c r="E42" s="1"/>
  <c r="C44"/>
  <c r="E44" s="1"/>
  <c r="C46"/>
  <c r="E46" s="1"/>
  <c r="C48"/>
  <c r="E48" s="1"/>
  <c r="C32"/>
  <c r="E32" s="1"/>
  <c r="C20"/>
  <c r="E20" s="1"/>
  <c r="F10" l="1"/>
  <c r="G8" l="1"/>
  <c r="F79"/>
  <c r="F77"/>
  <c r="F75"/>
  <c r="F78"/>
  <c r="F76"/>
  <c r="F74"/>
  <c r="F20"/>
  <c r="F72"/>
  <c r="F70"/>
  <c r="F68"/>
  <c r="F66"/>
  <c r="F64"/>
  <c r="F62"/>
  <c r="F60"/>
  <c r="F58"/>
  <c r="F56"/>
  <c r="F54"/>
  <c r="F52"/>
  <c r="F50"/>
  <c r="F48"/>
  <c r="F46"/>
  <c r="F44"/>
  <c r="F42"/>
  <c r="F40"/>
  <c r="F38"/>
  <c r="F36"/>
  <c r="F34"/>
  <c r="F32"/>
  <c r="F30"/>
  <c r="F28"/>
  <c r="F26"/>
  <c r="F24"/>
  <c r="F22"/>
  <c r="F73"/>
  <c r="F71"/>
  <c r="F69"/>
  <c r="F67"/>
  <c r="F65"/>
  <c r="F63"/>
  <c r="F61"/>
  <c r="F59"/>
  <c r="F57"/>
  <c r="F55"/>
  <c r="F53"/>
  <c r="F51"/>
  <c r="F49"/>
  <c r="F47"/>
  <c r="F45"/>
  <c r="F43"/>
  <c r="F41"/>
  <c r="F39"/>
  <c r="F37"/>
  <c r="F35"/>
  <c r="F33"/>
  <c r="F31"/>
  <c r="F29"/>
  <c r="F27"/>
  <c r="F25"/>
  <c r="F23"/>
  <c r="F21"/>
  <c r="H20"/>
  <c r="H74" l="1"/>
  <c r="G74"/>
  <c r="H78"/>
  <c r="G78"/>
  <c r="H77"/>
  <c r="G77"/>
  <c r="H76"/>
  <c r="G76"/>
  <c r="H75"/>
  <c r="G75"/>
  <c r="H79"/>
  <c r="G79"/>
  <c r="H49"/>
  <c r="H53"/>
  <c r="H57"/>
  <c r="H61"/>
  <c r="H65"/>
  <c r="H69"/>
  <c r="H73"/>
  <c r="H52"/>
  <c r="H56"/>
  <c r="H60"/>
  <c r="H64"/>
  <c r="H68"/>
  <c r="H72"/>
  <c r="H51"/>
  <c r="H55"/>
  <c r="H59"/>
  <c r="H63"/>
  <c r="H67"/>
  <c r="H71"/>
  <c r="H50"/>
  <c r="H54"/>
  <c r="H58"/>
  <c r="H62"/>
  <c r="H66"/>
  <c r="H70"/>
  <c r="G49"/>
  <c r="G53"/>
  <c r="G57"/>
  <c r="G61"/>
  <c r="G65"/>
  <c r="G69"/>
  <c r="G73"/>
  <c r="G52"/>
  <c r="G56"/>
  <c r="G60"/>
  <c r="G64"/>
  <c r="G68"/>
  <c r="G72"/>
  <c r="G51"/>
  <c r="G55"/>
  <c r="G59"/>
  <c r="G63"/>
  <c r="G67"/>
  <c r="G71"/>
  <c r="G50"/>
  <c r="G54"/>
  <c r="G58"/>
  <c r="G62"/>
  <c r="G66"/>
  <c r="G70"/>
  <c r="H48"/>
  <c r="H23"/>
  <c r="H27"/>
  <c r="H31"/>
  <c r="H35"/>
  <c r="H39"/>
  <c r="H43"/>
  <c r="H47"/>
  <c r="H24"/>
  <c r="H28"/>
  <c r="H32"/>
  <c r="H36"/>
  <c r="H40"/>
  <c r="H44"/>
  <c r="H21"/>
  <c r="H25"/>
  <c r="H29"/>
  <c r="H33"/>
  <c r="H37"/>
  <c r="H41"/>
  <c r="H45"/>
  <c r="H22"/>
  <c r="H26"/>
  <c r="H30"/>
  <c r="H34"/>
  <c r="H38"/>
  <c r="H42"/>
  <c r="H46"/>
  <c r="J10"/>
  <c r="K8" s="1"/>
  <c r="G48"/>
  <c r="G21"/>
  <c r="I75" l="1"/>
  <c r="J75" s="1"/>
  <c r="K75" s="1"/>
  <c r="I77"/>
  <c r="J77" s="1"/>
  <c r="K77" s="1"/>
  <c r="I74"/>
  <c r="J74" s="1"/>
  <c r="K74" s="1"/>
  <c r="I79"/>
  <c r="J79" s="1"/>
  <c r="K79" s="1"/>
  <c r="I76"/>
  <c r="I78"/>
  <c r="J78" s="1"/>
  <c r="K78" s="1"/>
  <c r="J76"/>
  <c r="K76" s="1"/>
  <c r="I21"/>
  <c r="J21" s="1"/>
  <c r="K21" s="1"/>
  <c r="L21" s="1"/>
  <c r="I30"/>
  <c r="I26"/>
  <c r="I22"/>
  <c r="J22" s="1"/>
  <c r="I32"/>
  <c r="I28"/>
  <c r="I24"/>
  <c r="J24" s="1"/>
  <c r="I31"/>
  <c r="J31" s="1"/>
  <c r="I27"/>
  <c r="J27" s="1"/>
  <c r="I23"/>
  <c r="I38"/>
  <c r="J38" s="1"/>
  <c r="I33"/>
  <c r="J33" s="1"/>
  <c r="I29"/>
  <c r="J29" s="1"/>
  <c r="I25"/>
  <c r="J25" s="1"/>
  <c r="I48"/>
  <c r="I20"/>
  <c r="J20" s="1"/>
  <c r="I66"/>
  <c r="I62"/>
  <c r="I58"/>
  <c r="I54"/>
  <c r="I50"/>
  <c r="I67"/>
  <c r="I63"/>
  <c r="I59"/>
  <c r="I55"/>
  <c r="I51"/>
  <c r="I64"/>
  <c r="I60"/>
  <c r="I56"/>
  <c r="I52"/>
  <c r="I65"/>
  <c r="I61"/>
  <c r="I57"/>
  <c r="I53"/>
  <c r="I49"/>
  <c r="I70"/>
  <c r="I71"/>
  <c r="J71" s="1"/>
  <c r="K71" s="1"/>
  <c r="L71" s="1"/>
  <c r="I72"/>
  <c r="J72" s="1"/>
  <c r="K72" s="1"/>
  <c r="L72" s="1"/>
  <c r="I68"/>
  <c r="J68" s="1"/>
  <c r="I73"/>
  <c r="J73" s="1"/>
  <c r="K73" s="1"/>
  <c r="L73" s="1"/>
  <c r="I69"/>
  <c r="J69" s="1"/>
  <c r="K69" s="1"/>
  <c r="L69" s="1"/>
  <c r="J70"/>
  <c r="K70" s="1"/>
  <c r="L70" s="1"/>
  <c r="J66"/>
  <c r="K66" s="1"/>
  <c r="L66" s="1"/>
  <c r="J62"/>
  <c r="K62" s="1"/>
  <c r="L62" s="1"/>
  <c r="J58"/>
  <c r="K58" s="1"/>
  <c r="L58" s="1"/>
  <c r="J54"/>
  <c r="K54" s="1"/>
  <c r="L54" s="1"/>
  <c r="J50"/>
  <c r="K50" s="1"/>
  <c r="L50" s="1"/>
  <c r="J67"/>
  <c r="K67" s="1"/>
  <c r="L67" s="1"/>
  <c r="J63"/>
  <c r="K63" s="1"/>
  <c r="L63" s="1"/>
  <c r="J59"/>
  <c r="K59" s="1"/>
  <c r="L59" s="1"/>
  <c r="J55"/>
  <c r="K55" s="1"/>
  <c r="L55" s="1"/>
  <c r="J51"/>
  <c r="K51" s="1"/>
  <c r="L51" s="1"/>
  <c r="J64"/>
  <c r="K64" s="1"/>
  <c r="L64" s="1"/>
  <c r="J60"/>
  <c r="K60" s="1"/>
  <c r="L60" s="1"/>
  <c r="J56"/>
  <c r="K56" s="1"/>
  <c r="L56" s="1"/>
  <c r="J52"/>
  <c r="K52" s="1"/>
  <c r="L52" s="1"/>
  <c r="J65"/>
  <c r="K65" s="1"/>
  <c r="L65" s="1"/>
  <c r="J61"/>
  <c r="K61" s="1"/>
  <c r="L61" s="1"/>
  <c r="J57"/>
  <c r="K57" s="1"/>
  <c r="L57" s="1"/>
  <c r="J53"/>
  <c r="K53" s="1"/>
  <c r="L53" s="1"/>
  <c r="J49"/>
  <c r="K49" s="1"/>
  <c r="L49" s="1"/>
  <c r="I34"/>
  <c r="J34" s="1"/>
  <c r="I37"/>
  <c r="J37" s="1"/>
  <c r="I36"/>
  <c r="J36" s="1"/>
  <c r="I35"/>
  <c r="J35" s="1"/>
  <c r="I39"/>
  <c r="J39" s="1"/>
  <c r="I41"/>
  <c r="J41" s="1"/>
  <c r="I43"/>
  <c r="J43" s="1"/>
  <c r="I42"/>
  <c r="J42" s="1"/>
  <c r="I40"/>
  <c r="J40" s="1"/>
  <c r="I46"/>
  <c r="J46" s="1"/>
  <c r="I45"/>
  <c r="J45" s="1"/>
  <c r="I44"/>
  <c r="J44" s="1"/>
  <c r="I47"/>
  <c r="J47" s="1"/>
  <c r="J48"/>
  <c r="K48" s="1"/>
  <c r="L48" s="1"/>
  <c r="J23"/>
  <c r="J32"/>
  <c r="J28"/>
  <c r="J26"/>
  <c r="J30"/>
  <c r="G20"/>
  <c r="G42"/>
  <c r="G26"/>
  <c r="G22"/>
  <c r="G27"/>
  <c r="G34"/>
  <c r="G30"/>
  <c r="G25"/>
  <c r="G36"/>
  <c r="G45"/>
  <c r="G33"/>
  <c r="G41"/>
  <c r="G32"/>
  <c r="G39"/>
  <c r="G38"/>
  <c r="G47"/>
  <c r="G40"/>
  <c r="G24"/>
  <c r="G43"/>
  <c r="G37"/>
  <c r="G23"/>
  <c r="G46"/>
  <c r="G31"/>
  <c r="G44"/>
  <c r="G28"/>
  <c r="G35"/>
  <c r="G29"/>
  <c r="L78" l="1"/>
  <c r="M78"/>
  <c r="L79"/>
  <c r="M79"/>
  <c r="L76"/>
  <c r="M76"/>
  <c r="L74"/>
  <c r="M74"/>
  <c r="L75"/>
  <c r="M75"/>
  <c r="L77"/>
  <c r="M77"/>
  <c r="K68"/>
  <c r="L68" s="1"/>
  <c r="J81"/>
  <c r="G81"/>
  <c r="M49"/>
  <c r="M57"/>
  <c r="M65"/>
  <c r="M73"/>
  <c r="M56"/>
  <c r="M64"/>
  <c r="M72"/>
  <c r="M55"/>
  <c r="M63"/>
  <c r="M71"/>
  <c r="M53"/>
  <c r="M61"/>
  <c r="M69"/>
  <c r="M52"/>
  <c r="M60"/>
  <c r="M68"/>
  <c r="M51"/>
  <c r="M59"/>
  <c r="M67"/>
  <c r="M50"/>
  <c r="M58"/>
  <c r="M66"/>
  <c r="M62"/>
  <c r="M54"/>
  <c r="M70"/>
  <c r="M21"/>
  <c r="M48"/>
  <c r="K46"/>
  <c r="L46" s="1"/>
  <c r="K37"/>
  <c r="L37" s="1"/>
  <c r="K24"/>
  <c r="L24" s="1"/>
  <c r="K39"/>
  <c r="L39" s="1"/>
  <c r="K42"/>
  <c r="L42" s="1"/>
  <c r="K23"/>
  <c r="L23" s="1"/>
  <c r="K43"/>
  <c r="L43" s="1"/>
  <c r="K40"/>
  <c r="L40" s="1"/>
  <c r="K33"/>
  <c r="L33" s="1"/>
  <c r="K36"/>
  <c r="L36" s="1"/>
  <c r="K30"/>
  <c r="L30" s="1"/>
  <c r="K27"/>
  <c r="L27" s="1"/>
  <c r="K26"/>
  <c r="L26" s="1"/>
  <c r="K20"/>
  <c r="L20" s="1"/>
  <c r="K44"/>
  <c r="L44" s="1"/>
  <c r="K47"/>
  <c r="L47" s="1"/>
  <c r="K41"/>
  <c r="L41" s="1"/>
  <c r="K45"/>
  <c r="L45" s="1"/>
  <c r="K25"/>
  <c r="L25" s="1"/>
  <c r="K34"/>
  <c r="L34" s="1"/>
  <c r="K35"/>
  <c r="L35" s="1"/>
  <c r="K22"/>
  <c r="L22" s="1"/>
  <c r="K29"/>
  <c r="L29" s="1"/>
  <c r="K28"/>
  <c r="L28" s="1"/>
  <c r="K31"/>
  <c r="L31" s="1"/>
  <c r="K38"/>
  <c r="L38" s="1"/>
  <c r="K32"/>
  <c r="L32" s="1"/>
  <c r="N78" l="1"/>
  <c r="N77"/>
  <c r="N75"/>
  <c r="N74"/>
  <c r="N76"/>
  <c r="N79"/>
  <c r="M20"/>
  <c r="K81"/>
  <c r="N57"/>
  <c r="N54"/>
  <c r="N66"/>
  <c r="N50"/>
  <c r="N67"/>
  <c r="N51"/>
  <c r="N68"/>
  <c r="N52"/>
  <c r="N69"/>
  <c r="N53"/>
  <c r="N63"/>
  <c r="N64"/>
  <c r="N70"/>
  <c r="N62"/>
  <c r="N58"/>
  <c r="N59"/>
  <c r="N60"/>
  <c r="N61"/>
  <c r="N71"/>
  <c r="N55"/>
  <c r="N72"/>
  <c r="N56"/>
  <c r="N73"/>
  <c r="N65"/>
  <c r="N49"/>
  <c r="M35"/>
  <c r="M25"/>
  <c r="M41"/>
  <c r="M44"/>
  <c r="M26"/>
  <c r="M30"/>
  <c r="M33"/>
  <c r="M43"/>
  <c r="M42"/>
  <c r="M24"/>
  <c r="M46"/>
  <c r="M38"/>
  <c r="M28"/>
  <c r="M32"/>
  <c r="M31"/>
  <c r="M29"/>
  <c r="M22"/>
  <c r="M34"/>
  <c r="M45"/>
  <c r="M47"/>
  <c r="M27"/>
  <c r="M36"/>
  <c r="M40"/>
  <c r="M23"/>
  <c r="M39"/>
  <c r="M37"/>
  <c r="L81"/>
  <c r="N48"/>
  <c r="N21"/>
  <c r="M81" l="1"/>
  <c r="N37"/>
  <c r="N39"/>
  <c r="N23"/>
  <c r="N40"/>
  <c r="N36"/>
  <c r="N27"/>
  <c r="N20"/>
  <c r="N47"/>
  <c r="N45"/>
  <c r="N34"/>
  <c r="N22"/>
  <c r="N29"/>
  <c r="N31"/>
  <c r="N32"/>
  <c r="N46"/>
  <c r="N24"/>
  <c r="N42"/>
  <c r="N43"/>
  <c r="N33"/>
  <c r="N30"/>
  <c r="N26"/>
  <c r="N44"/>
  <c r="N41"/>
  <c r="N25"/>
  <c r="N35"/>
  <c r="N28"/>
  <c r="N38"/>
  <c r="N81" l="1"/>
</calcChain>
</file>

<file path=xl/sharedStrings.xml><?xml version="1.0" encoding="utf-8"?>
<sst xmlns="http://schemas.openxmlformats.org/spreadsheetml/2006/main" count="74" uniqueCount="62">
  <si>
    <t>AI</t>
  </si>
  <si>
    <t>BI</t>
  </si>
  <si>
    <t>AII</t>
  </si>
  <si>
    <t>AIII</t>
  </si>
  <si>
    <t>AIV</t>
  </si>
  <si>
    <t>AV</t>
  </si>
  <si>
    <t>BII</t>
  </si>
  <si>
    <t>BIII</t>
  </si>
  <si>
    <t>BIV</t>
  </si>
  <si>
    <t>BV</t>
  </si>
  <si>
    <t>CI</t>
  </si>
  <si>
    <t>CII</t>
  </si>
  <si>
    <t>CIII</t>
  </si>
  <si>
    <t>CIV</t>
  </si>
  <si>
    <t>CV</t>
  </si>
  <si>
    <t>D</t>
  </si>
  <si>
    <t>Nivel atual:</t>
  </si>
  <si>
    <t>ex: 11/11/2002</t>
  </si>
  <si>
    <t>G</t>
  </si>
  <si>
    <t>P</t>
  </si>
  <si>
    <t>M</t>
  </si>
  <si>
    <t>Total de anos:</t>
  </si>
  <si>
    <t>Nível correto:</t>
  </si>
  <si>
    <t>NÍVEL</t>
  </si>
  <si>
    <t>VALOR 11</t>
  </si>
  <si>
    <t>VALOR 14</t>
  </si>
  <si>
    <t>ANO3</t>
  </si>
  <si>
    <t>MÊS/ANO</t>
  </si>
  <si>
    <t>Qualificação:</t>
  </si>
  <si>
    <t>Base Incentivo:</t>
  </si>
  <si>
    <t>JUROS:</t>
  </si>
  <si>
    <t>%</t>
  </si>
  <si>
    <t>Admissão:</t>
  </si>
  <si>
    <t>Dia Cálculo:</t>
  </si>
  <si>
    <t>Of. Justiça:</t>
  </si>
  <si>
    <t>TOTAL</t>
  </si>
  <si>
    <t>INCENTIVO</t>
  </si>
  <si>
    <t>SALÁRIO</t>
  </si>
  <si>
    <t>ATUAL</t>
  </si>
  <si>
    <t>CORRETO</t>
  </si>
  <si>
    <t>RECEBIDO A</t>
  </si>
  <si>
    <t>MENOR</t>
  </si>
  <si>
    <t>SALÁRIO +</t>
  </si>
  <si>
    <t>ATUALIZAÇÃO</t>
  </si>
  <si>
    <t>TOTAIS ...................</t>
  </si>
  <si>
    <t>Digite somente nos</t>
  </si>
  <si>
    <t>campos de cor verde</t>
  </si>
  <si>
    <t>SINDOJUSPB (SINDICATO DOS OFICIAIS DE JUSTIÇA DO ESTADO DA PARAÍBA)</t>
  </si>
  <si>
    <t>O perído considerado é desde a vigência do atual PCCR, ou seja,</t>
  </si>
  <si>
    <t>N</t>
  </si>
  <si>
    <t>ANO1</t>
  </si>
  <si>
    <t>ANO2</t>
  </si>
  <si>
    <t>% (digite G = Graduação; P = Pos; M = Mestrado e D = Doutorado N = Não Tem Incentivo)</t>
  </si>
  <si>
    <t>Desenvolvido por: Francisco Noberto Gomes Carneiro (83-99954-4084/83-98630-1119)</t>
  </si>
  <si>
    <t>SIMULAÇÃO DE REENQUADRAMENTO</t>
  </si>
  <si>
    <t>JUROS</t>
  </si>
  <si>
    <t>novembro/2011.</t>
  </si>
  <si>
    <t>O cálculo das datas podem ter uma pequena diferença</t>
  </si>
  <si>
    <t>assim considere o mês de exercício</t>
  </si>
  <si>
    <t>Veja o Resultado abaixo:</t>
  </si>
  <si>
    <t>PELA POUPANÇA</t>
  </si>
  <si>
    <t>FRANCISCO NOBERTO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</si>
</sst>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_-* #,##0.00000_-;\-* #,##0.000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66CC"/>
      </left>
      <right style="thin">
        <color rgb="FF0066CC"/>
      </right>
      <top style="thin">
        <color rgb="FF0066CC"/>
      </top>
      <bottom style="thin">
        <color rgb="FF0066CC"/>
      </bottom>
      <diagonal/>
    </border>
    <border>
      <left style="thin">
        <color rgb="FF0066CC"/>
      </left>
      <right style="thin">
        <color rgb="FF0066CC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43" fontId="0" fillId="0" borderId="0" xfId="1" applyFont="1"/>
    <xf numFmtId="17" fontId="0" fillId="0" borderId="0" xfId="0" applyNumberFormat="1"/>
    <xf numFmtId="0" fontId="0" fillId="0" borderId="0" xfId="1" applyNumberFormat="1" applyFont="1"/>
    <xf numFmtId="0" fontId="0" fillId="0" borderId="0" xfId="0" applyProtection="1"/>
    <xf numFmtId="0" fontId="3" fillId="0" borderId="0" xfId="0" applyFont="1" applyProtection="1"/>
    <xf numFmtId="0" fontId="6" fillId="7" borderId="10" xfId="0" applyFont="1" applyFill="1" applyBorder="1" applyAlignment="1" applyProtection="1">
      <alignment horizontal="left" vertical="top"/>
    </xf>
    <xf numFmtId="0" fontId="7" fillId="7" borderId="11" xfId="0" applyFont="1" applyFill="1" applyBorder="1" applyAlignment="1" applyProtection="1">
      <alignment horizontal="left" vertical="top"/>
    </xf>
    <xf numFmtId="0" fontId="6" fillId="7" borderId="16" xfId="0" applyFont="1" applyFill="1" applyBorder="1" applyAlignment="1" applyProtection="1">
      <alignment horizontal="left" vertical="top"/>
    </xf>
    <xf numFmtId="0" fontId="6" fillId="7" borderId="12" xfId="0" applyFont="1" applyFill="1" applyBorder="1" applyAlignment="1" applyProtection="1">
      <alignment horizontal="left" vertical="top"/>
    </xf>
    <xf numFmtId="0" fontId="7" fillId="7" borderId="13" xfId="0" applyFont="1" applyFill="1" applyBorder="1" applyAlignment="1" applyProtection="1">
      <alignment horizontal="left" vertical="top"/>
    </xf>
    <xf numFmtId="0" fontId="6" fillId="7" borderId="9" xfId="0" applyFont="1" applyFill="1" applyBorder="1" applyAlignment="1" applyProtection="1">
      <alignment horizontal="left" vertical="top"/>
    </xf>
    <xf numFmtId="0" fontId="0" fillId="3" borderId="10" xfId="0" applyFill="1" applyBorder="1" applyProtection="1"/>
    <xf numFmtId="0" fontId="0" fillId="3" borderId="14" xfId="0" applyFill="1" applyBorder="1" applyProtection="1"/>
    <xf numFmtId="0" fontId="0" fillId="3" borderId="11" xfId="0" applyFill="1" applyBorder="1" applyProtection="1"/>
    <xf numFmtId="17" fontId="0" fillId="0" borderId="0" xfId="0" applyNumberFormat="1" applyProtection="1"/>
    <xf numFmtId="0" fontId="0" fillId="4" borderId="1" xfId="0" applyFill="1" applyBorder="1" applyProtection="1"/>
    <xf numFmtId="164" fontId="0" fillId="0" borderId="0" xfId="1" applyNumberFormat="1" applyFont="1" applyProtection="1"/>
    <xf numFmtId="14" fontId="0" fillId="0" borderId="0" xfId="0" applyNumberFormat="1" applyProtection="1"/>
    <xf numFmtId="0" fontId="0" fillId="3" borderId="12" xfId="0" applyFill="1" applyBorder="1" applyProtection="1"/>
    <xf numFmtId="0" fontId="0" fillId="3" borderId="15" xfId="0" applyFill="1" applyBorder="1" applyProtection="1"/>
    <xf numFmtId="0" fontId="0" fillId="3" borderId="13" xfId="0" applyFill="1" applyBorder="1" applyProtection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0" borderId="0" xfId="0" applyFont="1" applyFill="1" applyBorder="1" applyProtection="1"/>
    <xf numFmtId="0" fontId="5" fillId="0" borderId="0" xfId="0" applyFont="1" applyProtection="1"/>
    <xf numFmtId="164" fontId="0" fillId="0" borderId="0" xfId="0" applyNumberFormat="1"/>
    <xf numFmtId="0" fontId="0" fillId="5" borderId="0" xfId="0" applyFill="1" applyBorder="1" applyProtection="1"/>
    <xf numFmtId="17" fontId="3" fillId="8" borderId="3" xfId="0" applyNumberFormat="1" applyFont="1" applyFill="1" applyBorder="1" applyAlignment="1" applyProtection="1">
      <alignment horizontal="center"/>
    </xf>
    <xf numFmtId="0" fontId="3" fillId="8" borderId="6" xfId="0" applyFont="1" applyFill="1" applyBorder="1" applyAlignment="1" applyProtection="1">
      <alignment horizontal="center"/>
    </xf>
    <xf numFmtId="17" fontId="0" fillId="0" borderId="0" xfId="1" applyNumberFormat="1" applyFont="1" applyAlignment="1" applyProtection="1">
      <alignment horizontal="center"/>
    </xf>
    <xf numFmtId="43" fontId="0" fillId="0" borderId="0" xfId="1" applyFont="1" applyProtection="1"/>
    <xf numFmtId="43" fontId="0" fillId="0" borderId="0" xfId="0" applyNumberFormat="1" applyProtection="1"/>
    <xf numFmtId="0" fontId="4" fillId="0" borderId="2" xfId="0" applyFont="1" applyBorder="1" applyProtection="1"/>
    <xf numFmtId="0" fontId="0" fillId="0" borderId="2" xfId="0" applyBorder="1" applyProtection="1"/>
    <xf numFmtId="43" fontId="0" fillId="6" borderId="2" xfId="0" applyNumberFormat="1" applyFill="1" applyBorder="1" applyProtection="1"/>
    <xf numFmtId="43" fontId="0" fillId="3" borderId="2" xfId="0" applyNumberFormat="1" applyFill="1" applyBorder="1" applyProtection="1"/>
    <xf numFmtId="0" fontId="0" fillId="2" borderId="9" xfId="0" applyFill="1" applyBorder="1" applyProtection="1">
      <protection locked="0"/>
    </xf>
    <xf numFmtId="0" fontId="0" fillId="4" borderId="9" xfId="2" applyNumberFormat="1" applyFont="1" applyFill="1" applyBorder="1" applyProtection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/>
    <xf numFmtId="0" fontId="0" fillId="2" borderId="19" xfId="0" applyFill="1" applyBorder="1" applyProtection="1"/>
    <xf numFmtId="0" fontId="3" fillId="7" borderId="4" xfId="0" applyFont="1" applyFill="1" applyBorder="1" applyAlignment="1" applyProtection="1">
      <alignment horizontal="center"/>
    </xf>
    <xf numFmtId="0" fontId="3" fillId="7" borderId="7" xfId="0" applyFont="1" applyFill="1" applyBorder="1" applyAlignment="1" applyProtection="1">
      <alignment horizontal="center"/>
    </xf>
    <xf numFmtId="0" fontId="3" fillId="9" borderId="4" xfId="0" applyFont="1" applyFill="1" applyBorder="1" applyAlignment="1" applyProtection="1">
      <alignment horizontal="center"/>
    </xf>
    <xf numFmtId="0" fontId="3" fillId="9" borderId="7" xfId="0" applyFont="1" applyFill="1" applyBorder="1" applyAlignment="1" applyProtection="1">
      <alignment horizontal="center"/>
    </xf>
    <xf numFmtId="0" fontId="3" fillId="10" borderId="4" xfId="0" applyFont="1" applyFill="1" applyBorder="1" applyAlignment="1" applyProtection="1">
      <alignment horizontal="center"/>
    </xf>
    <xf numFmtId="0" fontId="3" fillId="10" borderId="7" xfId="0" applyFont="1" applyFill="1" applyBorder="1" applyAlignment="1" applyProtection="1">
      <alignment horizontal="center"/>
    </xf>
    <xf numFmtId="0" fontId="3" fillId="11" borderId="4" xfId="0" applyFont="1" applyFill="1" applyBorder="1" applyAlignment="1" applyProtection="1">
      <alignment horizontal="center"/>
    </xf>
    <xf numFmtId="0" fontId="3" fillId="11" borderId="5" xfId="0" applyFont="1" applyFill="1" applyBorder="1" applyAlignment="1" applyProtection="1">
      <alignment horizontal="center"/>
    </xf>
    <xf numFmtId="0" fontId="3" fillId="11" borderId="7" xfId="0" applyFont="1" applyFill="1" applyBorder="1" applyAlignment="1" applyProtection="1">
      <alignment horizontal="center"/>
    </xf>
    <xf numFmtId="0" fontId="3" fillId="11" borderId="8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8" fillId="12" borderId="20" xfId="0" applyFont="1" applyFill="1" applyBorder="1" applyAlignment="1">
      <alignment horizontal="center" wrapText="1"/>
    </xf>
    <xf numFmtId="165" fontId="8" fillId="12" borderId="20" xfId="1" applyNumberFormat="1" applyFont="1" applyFill="1" applyBorder="1" applyAlignment="1">
      <alignment horizontal="center" wrapText="1"/>
    </xf>
    <xf numFmtId="165" fontId="9" fillId="0" borderId="0" xfId="1" applyNumberFormat="1" applyFont="1" applyAlignment="1">
      <alignment wrapText="1"/>
    </xf>
    <xf numFmtId="165" fontId="8" fillId="0" borderId="0" xfId="1" applyNumberFormat="1" applyFont="1" applyAlignment="1">
      <alignment wrapText="1"/>
    </xf>
    <xf numFmtId="165" fontId="8" fillId="12" borderId="21" xfId="1" applyNumberFormat="1" applyFont="1" applyFill="1" applyBorder="1" applyAlignment="1">
      <alignment horizontal="center" wrapText="1"/>
    </xf>
    <xf numFmtId="165" fontId="10" fillId="0" borderId="0" xfId="1" applyNumberFormat="1" applyFont="1" applyAlignment="1">
      <alignment wrapText="1"/>
    </xf>
    <xf numFmtId="166" fontId="0" fillId="0" borderId="0" xfId="1" applyNumberFormat="1" applyFont="1" applyProtection="1"/>
    <xf numFmtId="0" fontId="3" fillId="8" borderId="0" xfId="0" applyFont="1" applyFill="1" applyBorder="1" applyAlignment="1" applyProtection="1">
      <alignment horizontal="center"/>
    </xf>
    <xf numFmtId="0" fontId="3" fillId="7" borderId="0" xfId="0" applyFont="1" applyFill="1" applyBorder="1" applyAlignment="1" applyProtection="1">
      <alignment horizontal="center"/>
    </xf>
    <xf numFmtId="0" fontId="3" fillId="9" borderId="0" xfId="0" applyFont="1" applyFill="1" applyBorder="1" applyAlignment="1" applyProtection="1">
      <alignment horizontal="center"/>
    </xf>
    <xf numFmtId="0" fontId="3" fillId="10" borderId="0" xfId="0" applyFont="1" applyFill="1" applyBorder="1" applyAlignment="1" applyProtection="1">
      <alignment horizontal="center"/>
    </xf>
    <xf numFmtId="0" fontId="3" fillId="11" borderId="0" xfId="0" applyFont="1" applyFill="1" applyBorder="1" applyAlignment="1" applyProtection="1">
      <alignment horizontal="center"/>
    </xf>
    <xf numFmtId="17" fontId="9" fillId="0" borderId="0" xfId="0" applyNumberFormat="1" applyFont="1"/>
    <xf numFmtId="165" fontId="9" fillId="12" borderId="20" xfId="1" applyNumberFormat="1" applyFont="1" applyFill="1" applyBorder="1" applyAlignment="1">
      <alignment horizontal="center" wrapText="1"/>
    </xf>
    <xf numFmtId="165" fontId="9" fillId="12" borderId="21" xfId="1" applyNumberFormat="1" applyFont="1" applyFill="1" applyBorder="1" applyAlignment="1">
      <alignment horizontal="center" wrapText="1"/>
    </xf>
    <xf numFmtId="43" fontId="9" fillId="12" borderId="21" xfId="1" applyFont="1" applyFill="1" applyBorder="1" applyAlignment="1">
      <alignment horizontal="center" wrapText="1"/>
    </xf>
    <xf numFmtId="165" fontId="9" fillId="0" borderId="0" xfId="0" applyNumberFormat="1" applyFont="1"/>
    <xf numFmtId="0" fontId="0" fillId="4" borderId="10" xfId="0" applyFill="1" applyBorder="1" applyProtection="1"/>
    <xf numFmtId="0" fontId="0" fillId="4" borderId="14" xfId="0" applyFill="1" applyBorder="1" applyProtection="1"/>
    <xf numFmtId="0" fontId="0" fillId="4" borderId="11" xfId="0" applyFill="1" applyBorder="1" applyProtection="1"/>
    <xf numFmtId="0" fontId="0" fillId="4" borderId="12" xfId="0" applyFill="1" applyBorder="1" applyProtection="1"/>
    <xf numFmtId="0" fontId="0" fillId="4" borderId="15" xfId="0" applyFill="1" applyBorder="1" applyProtection="1"/>
    <xf numFmtId="0" fontId="0" fillId="4" borderId="13" xfId="0" applyFill="1" applyBorder="1" applyProtection="1"/>
    <xf numFmtId="0" fontId="11" fillId="5" borderId="0" xfId="0" applyFont="1" applyFill="1" applyProtection="1"/>
    <xf numFmtId="0" fontId="11" fillId="0" borderId="0" xfId="0" applyFont="1" applyProtection="1"/>
    <xf numFmtId="0" fontId="12" fillId="0" borderId="0" xfId="0" applyFont="1" applyFill="1" applyBorder="1" applyProtection="1"/>
    <xf numFmtId="43" fontId="0" fillId="2" borderId="1" xfId="1" applyFont="1" applyFill="1" applyBorder="1" applyProtection="1">
      <protection locked="0"/>
    </xf>
    <xf numFmtId="0" fontId="9" fillId="12" borderId="20" xfId="0" applyFont="1" applyFill="1" applyBorder="1" applyAlignment="1">
      <alignment horizontal="right"/>
    </xf>
    <xf numFmtId="0" fontId="13" fillId="0" borderId="0" xfId="0" applyFont="1"/>
    <xf numFmtId="43" fontId="14" fillId="0" borderId="0" xfId="1" applyFont="1" applyProtection="1"/>
  </cellXfs>
  <cellStyles count="3">
    <cellStyle name="Normal" xfId="0" builtinId="0"/>
    <cellStyle name="Porcentagem" xfId="2" builtinId="5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6</xdr:row>
      <xdr:rowOff>0</xdr:rowOff>
    </xdr:from>
    <xdr:to>
      <xdr:col>16</xdr:col>
      <xdr:colOff>152400</xdr:colOff>
      <xdr:row>28</xdr:row>
      <xdr:rowOff>95250</xdr:rowOff>
    </xdr:to>
    <xdr:pic>
      <xdr:nvPicPr>
        <xdr:cNvPr id="1028" name="Picture 4" descr="tabela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2476500"/>
          <a:ext cx="5715000" cy="4286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 filterMode="1"/>
  <dimension ref="A1:Q81"/>
  <sheetViews>
    <sheetView showZeros="0" tabSelected="1" workbookViewId="0">
      <selection activeCell="F6" sqref="F6"/>
    </sheetView>
  </sheetViews>
  <sheetFormatPr defaultRowHeight="15"/>
  <cols>
    <col min="1" max="2" width="0.42578125" customWidth="1"/>
    <col min="3" max="3" width="0.5703125" customWidth="1"/>
    <col min="4" max="4" width="11.28515625" customWidth="1"/>
    <col min="5" max="5" width="13.85546875" customWidth="1"/>
    <col min="6" max="6" width="13.7109375" customWidth="1"/>
    <col min="7" max="7" width="14" customWidth="1"/>
    <col min="8" max="8" width="12.85546875" customWidth="1"/>
    <col min="9" max="9" width="15.140625" customWidth="1"/>
    <col min="10" max="10" width="11" customWidth="1"/>
    <col min="11" max="11" width="11.7109375" customWidth="1"/>
    <col min="12" max="12" width="15.7109375" customWidth="1"/>
    <col min="13" max="13" width="12.5703125" customWidth="1"/>
    <col min="14" max="14" width="10.5703125" bestFit="1" customWidth="1"/>
    <col min="15" max="15" width="10.28515625" customWidth="1"/>
  </cols>
  <sheetData>
    <row r="1" spans="4:17" ht="23.25">
      <c r="D1" s="4"/>
      <c r="E1" s="25" t="s">
        <v>47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4:17" ht="15.75" thickBot="1">
      <c r="D2" s="4"/>
      <c r="E2" s="5" t="s">
        <v>54</v>
      </c>
      <c r="F2" s="4"/>
      <c r="G2" s="4"/>
      <c r="H2" s="4"/>
      <c r="I2" s="4"/>
      <c r="J2" s="4"/>
      <c r="K2" s="4"/>
      <c r="L2" s="4"/>
      <c r="M2" s="4"/>
      <c r="N2" s="52"/>
      <c r="O2" s="4"/>
      <c r="P2" s="4"/>
      <c r="Q2" s="4"/>
    </row>
    <row r="3" spans="4:17" ht="27" thickBot="1">
      <c r="D3" s="4"/>
      <c r="F3" s="4"/>
      <c r="G3" s="4"/>
      <c r="H3" s="4"/>
      <c r="I3" s="4"/>
      <c r="J3" s="4"/>
      <c r="L3" s="6" t="s">
        <v>45</v>
      </c>
      <c r="M3" s="7"/>
      <c r="N3" s="8"/>
      <c r="P3" s="4"/>
      <c r="Q3" s="4"/>
    </row>
    <row r="4" spans="4:17" ht="27" thickBot="1">
      <c r="D4" s="4"/>
      <c r="E4" s="4" t="s">
        <v>34</v>
      </c>
      <c r="F4" s="39" t="s">
        <v>61</v>
      </c>
      <c r="G4" s="40"/>
      <c r="H4" s="40"/>
      <c r="I4" s="41"/>
      <c r="J4" s="4"/>
      <c r="L4" s="9" t="s">
        <v>46</v>
      </c>
      <c r="M4" s="10"/>
      <c r="N4" s="11"/>
      <c r="P4" s="4"/>
      <c r="Q4" s="4"/>
    </row>
    <row r="5" spans="4:17" ht="15.75" thickBot="1">
      <c r="D5" s="4"/>
      <c r="E5" s="4" t="s">
        <v>28</v>
      </c>
      <c r="F5" s="37" t="s">
        <v>19</v>
      </c>
      <c r="G5" s="38">
        <f>VLOOKUP(F5,'perc pos'!A1:B5,2,FALSE)</f>
        <v>15</v>
      </c>
      <c r="H5" s="4" t="s">
        <v>52</v>
      </c>
      <c r="I5" s="4"/>
      <c r="J5" s="4"/>
      <c r="K5" s="4"/>
      <c r="L5" s="4"/>
      <c r="M5" s="4"/>
      <c r="N5" s="53"/>
      <c r="O5" s="4"/>
      <c r="P5" s="4"/>
      <c r="Q5" s="4"/>
    </row>
    <row r="6" spans="4:17" ht="15.75" thickBot="1">
      <c r="D6" s="4"/>
      <c r="E6" s="4" t="s">
        <v>33</v>
      </c>
      <c r="F6" s="23">
        <v>43050</v>
      </c>
      <c r="G6" s="15" t="s">
        <v>17</v>
      </c>
      <c r="H6" s="4"/>
      <c r="I6" s="4"/>
      <c r="P6" s="4"/>
      <c r="Q6" s="4"/>
    </row>
    <row r="7" spans="4:17" ht="15.75" thickBot="1">
      <c r="D7" s="4"/>
      <c r="E7" s="4" t="s">
        <v>32</v>
      </c>
      <c r="F7" s="23">
        <v>37571</v>
      </c>
      <c r="G7" s="15" t="s">
        <v>17</v>
      </c>
      <c r="H7" s="15"/>
      <c r="I7" s="4"/>
      <c r="P7" s="4"/>
      <c r="Q7" s="4"/>
    </row>
    <row r="8" spans="4:17" ht="18" customHeight="1" thickBot="1">
      <c r="D8" s="4"/>
      <c r="E8" s="4" t="s">
        <v>16</v>
      </c>
      <c r="F8" s="22" t="s">
        <v>9</v>
      </c>
      <c r="G8" s="78" t="str">
        <f>IF(F8=F10, "Enquadramento CORRETO", "Enquadramento Errado")</f>
        <v>Enquadramento Errado</v>
      </c>
      <c r="I8" s="4" t="s">
        <v>29</v>
      </c>
      <c r="J8" s="16" t="str">
        <f>IF(F8="AI","AI",IF(F8="AII","AI",IF(F8="AIII","AI",IF(F8="AIV","AI",IF(F8="AV","AI",IF(F8="BI","BI",IF(F8="BII","BI",IF(F8="BIII","BI",IF(F8="BIV","BI",IF(F8="BV","BI",IF(F8="CI","CI",IF(F8="CII","CI",IF(F8="CIII","CI",IF(F8="CIV","CI",IF(F8="CV","CI",)))))))))))))))</f>
        <v>BI</v>
      </c>
      <c r="K8" s="77" t="str">
        <f>IF(J8=J10, "Incentivo Qualificação CORRETO", "Incentivo Qualificação Errado")</f>
        <v>Incentivo Qualificação CORRETO</v>
      </c>
      <c r="L8" s="27"/>
      <c r="M8" s="27"/>
      <c r="N8" s="27"/>
      <c r="O8" s="4"/>
      <c r="P8" s="4"/>
      <c r="Q8" s="4"/>
    </row>
    <row r="9" spans="4:17" ht="0.75" customHeight="1" thickBot="1">
      <c r="D9" s="4"/>
      <c r="E9" s="4" t="s">
        <v>21</v>
      </c>
      <c r="F9" s="26">
        <f>ROUNDDOWN(I9,0)</f>
        <v>15</v>
      </c>
      <c r="I9" s="26">
        <f>(((YEAR($F$6)-YEAR(F7))*12+MONTH($F$6)-MONTH(F7)))/12</f>
        <v>15</v>
      </c>
      <c r="J9" s="18"/>
      <c r="L9" s="27"/>
      <c r="M9" s="27"/>
      <c r="N9" s="27"/>
      <c r="O9" s="4"/>
      <c r="P9" s="4"/>
      <c r="Q9" s="4"/>
    </row>
    <row r="10" spans="4:17" ht="15.75" thickBot="1">
      <c r="D10" s="4"/>
      <c r="E10" s="4" t="s">
        <v>22</v>
      </c>
      <c r="F10" s="16" t="str">
        <f>IF(F9='vlr nivel'!$B$2,"AI",IF(F9='vlr nivel'!$B$3,"AII", IF(F9='vlr nivel'!$B$4,"AIII", IF(F9='vlr nivel'!$B$5,"AIV", IF(F9='vlr nivel'!$B$6,"AV", IF(F9='vlr nivel'!$B$7,"BI", IF(F9='vlr nivel'!$B$8,"BII",IF(F9='vlr nivel'!$B$9,"BIII",IF(F9='vlr nivel'!$B$10,"BIV",IF(F9='vlr nivel'!$B$11,"BV",IF(F9='vlr nivel'!$B$12,"CI",IF(F9='vlr nivel'!$B$13,"CII",IF(F9='vlr nivel'!$B$14,"CIII",IF(F9='vlr nivel'!$B$15,"CIV",IF(F9='vlr nivel'!$B$16,"CV",IF(F9='vlr nivel'!$B$17,"D", IF(F9='vlr nivel'!$C$2,"AI",IF(F9='vlr nivel'!$C$3,"AII", IF(F9='vlr nivel'!$C$4,"AIII", IF(F9='vlr nivel'!$C$5,"AIV", IF(F9='vlr nivel'!$C$6,"AV", IF(F9='vlr nivel'!$C$7,"BI", IF(F9='vlr nivel'!$C$8,"BII",IF(F9='vlr nivel'!$C$9,"BIII",IF(F9='vlr nivel'!$C$10,"BIV",IF(F9='vlr nivel'!$C$11,"BV",IF(F9='vlr nivel'!$C$12,"CI",IF(F9='vlr nivel'!$C$13,"CII",IF(F9='vlr nivel'!$C$14,"CIII",IF(F9='vlr nivel'!$C$15,"CIV",IF(F9='vlr nivel'!$C$16,"CV",IF(F9='vlr nivel'!$C$17,"D"))))))))))))))))))))))))))))))))</f>
        <v>BIII</v>
      </c>
      <c r="I10" s="4" t="s">
        <v>29</v>
      </c>
      <c r="J10" s="16" t="str">
        <f>IF(F10="AI","AI",IF(F10="AII","AI",IF(F10="AIII","AI",IF(F10="AIV","AI",IF(F10="AV","AI",IF(F10="BI","BI",IF(F10="BII","BI",IF(F10="BIII","BI",IF(F10="BIV","BI",IF(F10="BV","BI",IF(F10="CI","CI",IF(F10="CII","CI",IF(F10="CIII","CI",IF(F10="CIV","CI",IF(F10="CV","CI",)))))))))))))))</f>
        <v>BI</v>
      </c>
      <c r="K10" s="27"/>
      <c r="P10" s="4"/>
      <c r="Q10" s="4"/>
    </row>
    <row r="11" spans="4:17" ht="19.5" thickBot="1">
      <c r="D11" s="4"/>
      <c r="E11" s="4" t="s">
        <v>30</v>
      </c>
      <c r="F11" s="80">
        <v>0.5</v>
      </c>
      <c r="G11" s="4" t="s">
        <v>31</v>
      </c>
      <c r="H11" s="82"/>
      <c r="I11" s="4"/>
      <c r="J11" s="4"/>
      <c r="K11" s="83"/>
      <c r="L11" s="82"/>
      <c r="P11" s="4"/>
      <c r="Q11" s="4"/>
    </row>
    <row r="12" spans="4:17" ht="15.75" thickBot="1">
      <c r="D12" s="4"/>
      <c r="E12" s="24"/>
      <c r="F12" s="60"/>
      <c r="G12" s="4"/>
      <c r="I12" s="4"/>
      <c r="J12" s="4"/>
      <c r="P12" s="4"/>
      <c r="Q12" s="4"/>
    </row>
    <row r="13" spans="4:17">
      <c r="D13" s="4"/>
      <c r="E13" s="12" t="s">
        <v>48</v>
      </c>
      <c r="F13" s="13"/>
      <c r="G13" s="13"/>
      <c r="H13" s="13"/>
      <c r="I13" s="14"/>
      <c r="J13" s="4"/>
      <c r="K13" s="71" t="s">
        <v>57</v>
      </c>
      <c r="L13" s="72"/>
      <c r="M13" s="72"/>
      <c r="N13" s="73"/>
      <c r="P13" s="4"/>
      <c r="Q13" s="4"/>
    </row>
    <row r="14" spans="4:17" ht="15.75" thickBot="1">
      <c r="D14" s="4"/>
      <c r="E14" s="19" t="s">
        <v>56</v>
      </c>
      <c r="F14" s="20"/>
      <c r="G14" s="20"/>
      <c r="H14" s="20"/>
      <c r="I14" s="21"/>
      <c r="J14" s="4"/>
      <c r="K14" s="74" t="s">
        <v>58</v>
      </c>
      <c r="L14" s="75"/>
      <c r="M14" s="75"/>
      <c r="N14" s="76"/>
      <c r="O14" s="27"/>
      <c r="P14" s="4"/>
      <c r="Q14" s="4"/>
    </row>
    <row r="15" spans="4:17" ht="23.25">
      <c r="D15" s="4"/>
      <c r="E15" s="79" t="s">
        <v>59</v>
      </c>
      <c r="F15" s="17"/>
      <c r="G15" s="4"/>
      <c r="H15" s="4"/>
      <c r="I15" s="24" t="s">
        <v>53</v>
      </c>
      <c r="K15" s="4"/>
      <c r="L15" s="27"/>
      <c r="M15" s="27"/>
      <c r="N15" s="27"/>
      <c r="O15" s="27"/>
      <c r="P15" s="4"/>
      <c r="Q15" s="4"/>
    </row>
    <row r="16" spans="4:17" ht="15.75" thickBot="1">
      <c r="D16" s="4"/>
      <c r="E16" s="24"/>
      <c r="F16" s="17"/>
      <c r="G16" s="4"/>
      <c r="I16" s="4"/>
      <c r="J16" s="4"/>
      <c r="K16" s="4"/>
      <c r="L16" s="4"/>
      <c r="M16" s="4"/>
      <c r="N16" s="4"/>
      <c r="O16" s="4"/>
      <c r="P16" s="4"/>
      <c r="Q16" s="4"/>
    </row>
    <row r="17" spans="1:14">
      <c r="A17" s="4"/>
      <c r="B17" s="4"/>
      <c r="C17" s="4"/>
      <c r="D17" s="28" t="s">
        <v>27</v>
      </c>
      <c r="E17" s="42" t="s">
        <v>37</v>
      </c>
      <c r="F17" s="42" t="s">
        <v>37</v>
      </c>
      <c r="G17" s="42" t="s">
        <v>40</v>
      </c>
      <c r="H17" s="44" t="s">
        <v>36</v>
      </c>
      <c r="I17" s="44" t="s">
        <v>36</v>
      </c>
      <c r="J17" s="44" t="s">
        <v>40</v>
      </c>
      <c r="K17" s="46" t="s">
        <v>42</v>
      </c>
      <c r="L17" s="48" t="s">
        <v>43</v>
      </c>
      <c r="M17" s="48" t="s">
        <v>55</v>
      </c>
      <c r="N17" s="49" t="s">
        <v>35</v>
      </c>
    </row>
    <row r="18" spans="1:14" ht="15.75" thickBot="1">
      <c r="A18" s="4"/>
      <c r="B18" s="4"/>
      <c r="C18" s="4"/>
      <c r="D18" s="29"/>
      <c r="E18" s="43" t="s">
        <v>38</v>
      </c>
      <c r="F18" s="43" t="s">
        <v>39</v>
      </c>
      <c r="G18" s="43" t="s">
        <v>41</v>
      </c>
      <c r="H18" s="45" t="s">
        <v>38</v>
      </c>
      <c r="I18" s="45" t="s">
        <v>39</v>
      </c>
      <c r="J18" s="45" t="s">
        <v>41</v>
      </c>
      <c r="K18" s="47" t="s">
        <v>36</v>
      </c>
      <c r="L18" s="50" t="s">
        <v>60</v>
      </c>
      <c r="M18" s="50"/>
      <c r="N18" s="51"/>
    </row>
    <row r="19" spans="1:14">
      <c r="A19" s="4"/>
      <c r="B19" s="4"/>
      <c r="C19" s="4"/>
      <c r="D19" s="61"/>
      <c r="E19" s="62"/>
      <c r="F19" s="62"/>
      <c r="G19" s="62"/>
      <c r="H19" s="63"/>
      <c r="I19" s="63"/>
      <c r="J19" s="63"/>
      <c r="K19" s="64"/>
      <c r="L19" s="65"/>
      <c r="M19" s="65"/>
      <c r="N19" s="65"/>
    </row>
    <row r="20" spans="1:14" hidden="1">
      <c r="A20" s="4">
        <f>(((YEAR(D20)-YEAR($F$7))*12+MONTH(D20)-MONTH($F$7)))/12</f>
        <v>9</v>
      </c>
      <c r="B20" s="4">
        <f>ROUNDDOWN(A20,0)</f>
        <v>9</v>
      </c>
      <c r="C20" s="4" t="str">
        <f>IF(B20='vlr nivel'!$B$2,"AI",IF(B20='vlr nivel'!$B$3,"AII", IF(B20='vlr nivel'!$B$4,"AIII", IF(B20='vlr nivel'!$B$5,"AIV", IF(B20='vlr nivel'!$B$6,"AV", IF(B20='vlr nivel'!$B$7,"BI", IF(B20='vlr nivel'!$B$8,"BII",IF(B20='vlr nivel'!$B$9,"BIII",IF(B20='vlr nivel'!$B$10,"BIV",IF(B20='vlr nivel'!$B$11,"BV",IF(B20='vlr nivel'!$B$12,"CI",IF(B20='vlr nivel'!$B$13,"CII",IF(B20='vlr nivel'!$B$14,"CIII",IF(B20='vlr nivel'!$B$15,"CIV",IF(B20='vlr nivel'!$B$16,"CV",IF(B20='vlr nivel'!$B$17,"D", IF(B20='vlr nivel'!$C$2,"AI",IF(B20='vlr nivel'!$C$3,"AII", IF(B20='vlr nivel'!$C$4,"AIII", IF(B20='vlr nivel'!$C$5,"AIV", IF(B20='vlr nivel'!$C$6,"AV", IF(B20='vlr nivel'!$C$7,"BI", IF(B20='vlr nivel'!$C$8,"BII",IF(B20='vlr nivel'!$C$9,"BIII",IF(B20='vlr nivel'!$C$10,"BIV",IF(B20='vlr nivel'!$C$11,"BV",IF(B20='vlr nivel'!$C$12,"CI",IF(B20='vlr nivel'!$C$13,"CII",IF(B20='vlr nivel'!$C$14,"CIII",IF(B20='vlr nivel'!$C$15,"CIV",IF(B20='vlr nivel'!$C$16,"CV",IF(B20='vlr nivel'!$C$17,"D"))))))))))))))))))))))))))))))))</f>
        <v>AV</v>
      </c>
      <c r="D20" s="30">
        <f>IF(INPC!A1&gt;=$F$7,INPC!A1,"Não")</f>
        <v>40848</v>
      </c>
      <c r="E20" s="31" t="str">
        <f>IF(C20&gt;=$F$8,VLOOKUP($F$8,'vlr nivel'!$D$1:$F$17,3,FALSE),"0")</f>
        <v>0</v>
      </c>
      <c r="F20" s="31" t="str">
        <f>IF(C20&gt;=$F$10,VLOOKUP($F$10,'vlr nivel'!$D$1:$F$17,3,FALSE),IF(E20="0","0",VLOOKUP(C20,'vlr nivel'!$D$1:$F$17,3,FALSE)))</f>
        <v>0</v>
      </c>
      <c r="G20" s="32">
        <f>F20-E20</f>
        <v>0</v>
      </c>
      <c r="H20" s="31" t="str">
        <f>IF(E20&lt;&gt;"0",VLOOKUP($J$8,'vlr nivel'!$D$1:$F$26,3,FALSE)*($G$5/100),"0")</f>
        <v>0</v>
      </c>
      <c r="I20" s="31" t="str">
        <f>IF(F20&lt;&gt;"0",VLOOKUP($J$10,'vlr nivel'!$D$1:$F$26,3,FALSE)*($G$5/100),"0")</f>
        <v>0</v>
      </c>
      <c r="J20" s="32">
        <f>I20-H20</f>
        <v>0</v>
      </c>
      <c r="K20" s="32">
        <f>G20+J20</f>
        <v>0</v>
      </c>
      <c r="L20" s="31">
        <f>VLOOKUP(D20,INPC!$A$1:$C$54,3,FALSE)*K20/100</f>
        <v>0</v>
      </c>
      <c r="M20" s="32">
        <f>(((YEAR($F$6)-YEAR(D20))*12+MONTH($F$6)-MONTH(D20))*$F$11)*(K20/100)</f>
        <v>0</v>
      </c>
      <c r="N20" s="32">
        <f>K20+L20+M20</f>
        <v>0</v>
      </c>
    </row>
    <row r="21" spans="1:14" hidden="1">
      <c r="A21" s="4">
        <f t="shared" ref="A21:A79" si="0">(((YEAR(D21)-YEAR($F$7))*12+MONTH(D21)-MONTH($F$7)))/12</f>
        <v>9.0833333333333339</v>
      </c>
      <c r="B21" s="4">
        <f t="shared" ref="B21:B79" si="1">ROUNDDOWN(A21,0)</f>
        <v>9</v>
      </c>
      <c r="C21" s="4" t="str">
        <f>IF(B21='vlr nivel'!$B$2,"AI",IF(B21='vlr nivel'!$B$3,"AII", IF(B21='vlr nivel'!$B$4,"AIII", IF(B21='vlr nivel'!$B$5,"AIV", IF(B21='vlr nivel'!$B$6,"AV", IF(B21='vlr nivel'!$B$7,"BI", IF(B21='vlr nivel'!$B$8,"BII",IF(B21='vlr nivel'!$B$9,"BIII",IF(B21='vlr nivel'!$B$10,"BIV",IF(B21='vlr nivel'!$B$11,"BV",IF(B21='vlr nivel'!$B$12,"CI",IF(B21='vlr nivel'!$B$13,"CII",IF(B21='vlr nivel'!$B$14,"CIII",IF(B21='vlr nivel'!$B$15,"CIV",IF(B21='vlr nivel'!$B$16,"CV",IF(B21='vlr nivel'!$B$17,"D", IF(B21='vlr nivel'!$C$2,"AI",IF(B21='vlr nivel'!$C$3,"AII", IF(B21='vlr nivel'!$C$4,"AIII", IF(B21='vlr nivel'!$C$5,"AIV", IF(B21='vlr nivel'!$C$6,"AV", IF(B21='vlr nivel'!$C$7,"BI", IF(B21='vlr nivel'!$C$8,"BII",IF(B21='vlr nivel'!$C$9,"BIII",IF(B21='vlr nivel'!$C$10,"BIV",IF(B21='vlr nivel'!$C$11,"BV",IF(B21='vlr nivel'!$C$12,"CI",IF(B21='vlr nivel'!$C$13,"CII",IF(B21='vlr nivel'!$C$14,"CIII",IF(B21='vlr nivel'!$C$15,"CIV",IF(B21='vlr nivel'!$C$16,"CV",IF(B21='vlr nivel'!$C$17,"D"))))))))))))))))))))))))))))))))</f>
        <v>AV</v>
      </c>
      <c r="D21" s="30">
        <f>IF(INPC!A2&gt;=$F$7,INPC!A2,"Não")</f>
        <v>40878</v>
      </c>
      <c r="E21" s="31" t="str">
        <f>IF(C21&gt;=$F$8,VLOOKUP($F$8,'vlr nivel'!$D$1:$F$17,3,FALSE),"0")</f>
        <v>0</v>
      </c>
      <c r="F21" s="31" t="str">
        <f>IF(C21&gt;=$F$10,VLOOKUP($F$10,'vlr nivel'!$D$1:$F$17,3,FALSE),IF(E21="0","0",VLOOKUP(C21,'vlr nivel'!$D$1:$F$17,3,FALSE)))</f>
        <v>0</v>
      </c>
      <c r="G21" s="32">
        <f t="shared" ref="G21:G79" si="2">F21-E21</f>
        <v>0</v>
      </c>
      <c r="H21" s="31" t="str">
        <f>IF(F21&lt;&gt;"0",VLOOKUP($J$8,'vlr nivel'!$D$1:$F$26,3,FALSE)*($G$5/100),"0")</f>
        <v>0</v>
      </c>
      <c r="I21" s="31" t="str">
        <f>IF(F21&lt;&gt;"0",VLOOKUP($J$10,'vlr nivel'!$D$1:$F$26,3,FALSE)*($G$5/100),"0")</f>
        <v>0</v>
      </c>
      <c r="J21" s="32">
        <f t="shared" ref="J21:J79" si="3">I21-H21</f>
        <v>0</v>
      </c>
      <c r="K21" s="32">
        <f t="shared" ref="K21:K79" si="4">G21+J21</f>
        <v>0</v>
      </c>
      <c r="L21" s="31">
        <f>VLOOKUP(D21,INPC!$A$1:$C$54,3,FALSE)*K21/100</f>
        <v>0</v>
      </c>
      <c r="M21" s="32">
        <f t="shared" ref="M21:M79" si="5">(((YEAR($F$6)-YEAR(D21))*12+MONTH($F$6)-MONTH(D21))*$F$11)*(K21/100)</f>
        <v>0</v>
      </c>
      <c r="N21" s="32">
        <f t="shared" ref="N21:N79" si="6">K21+L21+M21</f>
        <v>0</v>
      </c>
    </row>
    <row r="22" spans="1:14" hidden="1">
      <c r="A22" s="4">
        <f t="shared" si="0"/>
        <v>9.1666666666666661</v>
      </c>
      <c r="B22" s="4">
        <f t="shared" si="1"/>
        <v>9</v>
      </c>
      <c r="C22" s="4" t="str">
        <f>IF(B22='vlr nivel'!$B$2,"AI",IF(B22='vlr nivel'!$B$3,"AII", IF(B22='vlr nivel'!$B$4,"AIII", IF(B22='vlr nivel'!$B$5,"AIV", IF(B22='vlr nivel'!$B$6,"AV", IF(B22='vlr nivel'!$B$7,"BI", IF(B22='vlr nivel'!$B$8,"BII",IF(B22='vlr nivel'!$B$9,"BIII",IF(B22='vlr nivel'!$B$10,"BIV",IF(B22='vlr nivel'!$B$11,"BV",IF(B22='vlr nivel'!$B$12,"CI",IF(B22='vlr nivel'!$B$13,"CII",IF(B22='vlr nivel'!$B$14,"CIII",IF(B22='vlr nivel'!$B$15,"CIV",IF(B22='vlr nivel'!$B$16,"CV",IF(B22='vlr nivel'!$B$17,"D", IF(B22='vlr nivel'!$C$2,"AI",IF(B22='vlr nivel'!$C$3,"AII", IF(B22='vlr nivel'!$C$4,"AIII", IF(B22='vlr nivel'!$C$5,"AIV", IF(B22='vlr nivel'!$C$6,"AV", IF(B22='vlr nivel'!$C$7,"BI", IF(B22='vlr nivel'!$C$8,"BII",IF(B22='vlr nivel'!$C$9,"BIII",IF(B22='vlr nivel'!$C$10,"BIV",IF(B22='vlr nivel'!$C$11,"BV",IF(B22='vlr nivel'!$C$12,"CI",IF(B22='vlr nivel'!$C$13,"CII",IF(B22='vlr nivel'!$C$14,"CIII",IF(B22='vlr nivel'!$C$15,"CIV",IF(B22='vlr nivel'!$C$16,"CV",IF(B22='vlr nivel'!$C$17,"D"))))))))))))))))))))))))))))))))</f>
        <v>AV</v>
      </c>
      <c r="D22" s="30">
        <f>IF(INPC!A3&gt;=$F$7,INPC!A3,"Não")</f>
        <v>40909</v>
      </c>
      <c r="E22" s="31" t="str">
        <f>IF(C22&gt;=$F$8,VLOOKUP($F$8,'vlr nivel'!$D$1:$F$17,3,FALSE),"0")</f>
        <v>0</v>
      </c>
      <c r="F22" s="31" t="str">
        <f>IF(C22&gt;=$F$10,VLOOKUP($F$10,'vlr nivel'!$D$1:$F$17,3,FALSE),IF(E22="0","0",VLOOKUP(C22,'vlr nivel'!$D$1:$F$17,3,FALSE)))</f>
        <v>0</v>
      </c>
      <c r="G22" s="32">
        <f t="shared" si="2"/>
        <v>0</v>
      </c>
      <c r="H22" s="31" t="str">
        <f>IF(F22&lt;&gt;"0",VLOOKUP($J$8,'vlr nivel'!$D$1:$F$26,3,FALSE)*($G$5/100),"0")</f>
        <v>0</v>
      </c>
      <c r="I22" s="31" t="str">
        <f>IF(F22&lt;&gt;"0",VLOOKUP($J$10,'vlr nivel'!$D$1:$F$26,3,FALSE)*($G$5/100),"0")</f>
        <v>0</v>
      </c>
      <c r="J22" s="32">
        <f t="shared" si="3"/>
        <v>0</v>
      </c>
      <c r="K22" s="32">
        <f t="shared" si="4"/>
        <v>0</v>
      </c>
      <c r="L22" s="31">
        <f>VLOOKUP(D22,INPC!$A$1:$C$54,3,FALSE)*K22/100</f>
        <v>0</v>
      </c>
      <c r="M22" s="32">
        <f t="shared" si="5"/>
        <v>0</v>
      </c>
      <c r="N22" s="32">
        <f t="shared" si="6"/>
        <v>0</v>
      </c>
    </row>
    <row r="23" spans="1:14" hidden="1">
      <c r="A23" s="4">
        <f t="shared" si="0"/>
        <v>9.25</v>
      </c>
      <c r="B23" s="4">
        <f t="shared" si="1"/>
        <v>9</v>
      </c>
      <c r="C23" s="4" t="str">
        <f>IF(B23='vlr nivel'!$B$2,"AI",IF(B23='vlr nivel'!$B$3,"AII", IF(B23='vlr nivel'!$B$4,"AIII", IF(B23='vlr nivel'!$B$5,"AIV", IF(B23='vlr nivel'!$B$6,"AV", IF(B23='vlr nivel'!$B$7,"BI", IF(B23='vlr nivel'!$B$8,"BII",IF(B23='vlr nivel'!$B$9,"BIII",IF(B23='vlr nivel'!$B$10,"BIV",IF(B23='vlr nivel'!$B$11,"BV",IF(B23='vlr nivel'!$B$12,"CI",IF(B23='vlr nivel'!$B$13,"CII",IF(B23='vlr nivel'!$B$14,"CIII",IF(B23='vlr nivel'!$B$15,"CIV",IF(B23='vlr nivel'!$B$16,"CV",IF(B23='vlr nivel'!$B$17,"D", IF(B23='vlr nivel'!$C$2,"AI",IF(B23='vlr nivel'!$C$3,"AII", IF(B23='vlr nivel'!$C$4,"AIII", IF(B23='vlr nivel'!$C$5,"AIV", IF(B23='vlr nivel'!$C$6,"AV", IF(B23='vlr nivel'!$C$7,"BI", IF(B23='vlr nivel'!$C$8,"BII",IF(B23='vlr nivel'!$C$9,"BIII",IF(B23='vlr nivel'!$C$10,"BIV",IF(B23='vlr nivel'!$C$11,"BV",IF(B23='vlr nivel'!$C$12,"CI",IF(B23='vlr nivel'!$C$13,"CII",IF(B23='vlr nivel'!$C$14,"CIII",IF(B23='vlr nivel'!$C$15,"CIV",IF(B23='vlr nivel'!$C$16,"CV",IF(B23='vlr nivel'!$C$17,"D"))))))))))))))))))))))))))))))))</f>
        <v>AV</v>
      </c>
      <c r="D23" s="30">
        <f>IF(INPC!A4&gt;=$F$7,INPC!A4,"Não")</f>
        <v>40940</v>
      </c>
      <c r="E23" s="31" t="str">
        <f>IF(C23&gt;=$F$8,VLOOKUP($F$8,'vlr nivel'!$D$1:$F$17,3,FALSE),"0")</f>
        <v>0</v>
      </c>
      <c r="F23" s="31" t="str">
        <f>IF(C23&gt;=$F$10,VLOOKUP($F$10,'vlr nivel'!$D$1:$F$17,3,FALSE),IF(E23="0","0",VLOOKUP(C23,'vlr nivel'!$D$1:$F$17,3,FALSE)))</f>
        <v>0</v>
      </c>
      <c r="G23" s="32">
        <f t="shared" si="2"/>
        <v>0</v>
      </c>
      <c r="H23" s="31" t="str">
        <f>IF(F23&lt;&gt;"0",VLOOKUP($J$8,'vlr nivel'!$D$1:$F$26,3,FALSE)*($G$5/100),"0")</f>
        <v>0</v>
      </c>
      <c r="I23" s="31" t="str">
        <f>IF(F23&lt;&gt;"0",VLOOKUP($J$10,'vlr nivel'!$D$1:$F$26,3,FALSE)*($G$5/100),"0")</f>
        <v>0</v>
      </c>
      <c r="J23" s="32">
        <f t="shared" si="3"/>
        <v>0</v>
      </c>
      <c r="K23" s="32">
        <f t="shared" si="4"/>
        <v>0</v>
      </c>
      <c r="L23" s="31">
        <f>VLOOKUP(D23,INPC!$A$1:$C$54,3,FALSE)*K23/100</f>
        <v>0</v>
      </c>
      <c r="M23" s="32">
        <f t="shared" si="5"/>
        <v>0</v>
      </c>
      <c r="N23" s="32">
        <f t="shared" si="6"/>
        <v>0</v>
      </c>
    </row>
    <row r="24" spans="1:14" hidden="1">
      <c r="A24" s="4">
        <f t="shared" si="0"/>
        <v>9.3333333333333339</v>
      </c>
      <c r="B24" s="4">
        <f t="shared" si="1"/>
        <v>9</v>
      </c>
      <c r="C24" s="4" t="str">
        <f>IF(B24='vlr nivel'!$B$2,"AI",IF(B24='vlr nivel'!$B$3,"AII", IF(B24='vlr nivel'!$B$4,"AIII", IF(B24='vlr nivel'!$B$5,"AIV", IF(B24='vlr nivel'!$B$6,"AV", IF(B24='vlr nivel'!$B$7,"BI", IF(B24='vlr nivel'!$B$8,"BII",IF(B24='vlr nivel'!$B$9,"BIII",IF(B24='vlr nivel'!$B$10,"BIV",IF(B24='vlr nivel'!$B$11,"BV",IF(B24='vlr nivel'!$B$12,"CI",IF(B24='vlr nivel'!$B$13,"CII",IF(B24='vlr nivel'!$B$14,"CIII",IF(B24='vlr nivel'!$B$15,"CIV",IF(B24='vlr nivel'!$B$16,"CV",IF(B24='vlr nivel'!$B$17,"D", IF(B24='vlr nivel'!$C$2,"AI",IF(B24='vlr nivel'!$C$3,"AII", IF(B24='vlr nivel'!$C$4,"AIII", IF(B24='vlr nivel'!$C$5,"AIV", IF(B24='vlr nivel'!$C$6,"AV", IF(B24='vlr nivel'!$C$7,"BI", IF(B24='vlr nivel'!$C$8,"BII",IF(B24='vlr nivel'!$C$9,"BIII",IF(B24='vlr nivel'!$C$10,"BIV",IF(B24='vlr nivel'!$C$11,"BV",IF(B24='vlr nivel'!$C$12,"CI",IF(B24='vlr nivel'!$C$13,"CII",IF(B24='vlr nivel'!$C$14,"CIII",IF(B24='vlr nivel'!$C$15,"CIV",IF(B24='vlr nivel'!$C$16,"CV",IF(B24='vlr nivel'!$C$17,"D"))))))))))))))))))))))))))))))))</f>
        <v>AV</v>
      </c>
      <c r="D24" s="30">
        <f>IF(INPC!A5&gt;=$F$7,INPC!A5,"Não")</f>
        <v>40969</v>
      </c>
      <c r="E24" s="31" t="str">
        <f>IF(C24&gt;=$F$8,VLOOKUP($F$8,'vlr nivel'!$D$1:$F$17,3,FALSE),"0")</f>
        <v>0</v>
      </c>
      <c r="F24" s="31" t="str">
        <f>IF(C24&gt;=$F$10,VLOOKUP($F$10,'vlr nivel'!$D$1:$F$17,3,FALSE),IF(E24="0","0",VLOOKUP(C24,'vlr nivel'!$D$1:$F$17,3,FALSE)))</f>
        <v>0</v>
      </c>
      <c r="G24" s="32">
        <f t="shared" si="2"/>
        <v>0</v>
      </c>
      <c r="H24" s="31" t="str">
        <f>IF(F24&lt;&gt;"0",VLOOKUP($J$8,'vlr nivel'!$D$1:$F$26,3,FALSE)*($G$5/100),"0")</f>
        <v>0</v>
      </c>
      <c r="I24" s="31" t="str">
        <f>IF(F24&lt;&gt;"0",VLOOKUP($J$10,'vlr nivel'!$D$1:$F$26,3,FALSE)*($G$5/100),"0")</f>
        <v>0</v>
      </c>
      <c r="J24" s="32">
        <f t="shared" si="3"/>
        <v>0</v>
      </c>
      <c r="K24" s="32">
        <f t="shared" si="4"/>
        <v>0</v>
      </c>
      <c r="L24" s="31">
        <f>VLOOKUP(D24,INPC!$A$1:$C$54,3,FALSE)*K24/100</f>
        <v>0</v>
      </c>
      <c r="M24" s="32">
        <f t="shared" si="5"/>
        <v>0</v>
      </c>
      <c r="N24" s="32">
        <f t="shared" si="6"/>
        <v>0</v>
      </c>
    </row>
    <row r="25" spans="1:14" hidden="1">
      <c r="A25" s="4">
        <f t="shared" si="0"/>
        <v>9.4166666666666661</v>
      </c>
      <c r="B25" s="4">
        <f t="shared" si="1"/>
        <v>9</v>
      </c>
      <c r="C25" s="4" t="str">
        <f>IF(B25='vlr nivel'!$B$2,"AI",IF(B25='vlr nivel'!$B$3,"AII", IF(B25='vlr nivel'!$B$4,"AIII", IF(B25='vlr nivel'!$B$5,"AIV", IF(B25='vlr nivel'!$B$6,"AV", IF(B25='vlr nivel'!$B$7,"BI", IF(B25='vlr nivel'!$B$8,"BII",IF(B25='vlr nivel'!$B$9,"BIII",IF(B25='vlr nivel'!$B$10,"BIV",IF(B25='vlr nivel'!$B$11,"BV",IF(B25='vlr nivel'!$B$12,"CI",IF(B25='vlr nivel'!$B$13,"CII",IF(B25='vlr nivel'!$B$14,"CIII",IF(B25='vlr nivel'!$B$15,"CIV",IF(B25='vlr nivel'!$B$16,"CV",IF(B25='vlr nivel'!$B$17,"D", IF(B25='vlr nivel'!$C$2,"AI",IF(B25='vlr nivel'!$C$3,"AII", IF(B25='vlr nivel'!$C$4,"AIII", IF(B25='vlr nivel'!$C$5,"AIV", IF(B25='vlr nivel'!$C$6,"AV", IF(B25='vlr nivel'!$C$7,"BI", IF(B25='vlr nivel'!$C$8,"BII",IF(B25='vlr nivel'!$C$9,"BIII",IF(B25='vlr nivel'!$C$10,"BIV",IF(B25='vlr nivel'!$C$11,"BV",IF(B25='vlr nivel'!$C$12,"CI",IF(B25='vlr nivel'!$C$13,"CII",IF(B25='vlr nivel'!$C$14,"CIII",IF(B25='vlr nivel'!$C$15,"CIV",IF(B25='vlr nivel'!$C$16,"CV",IF(B25='vlr nivel'!$C$17,"D"))))))))))))))))))))))))))))))))</f>
        <v>AV</v>
      </c>
      <c r="D25" s="30">
        <f>IF(INPC!A6&gt;=$F$7,INPC!A6,"Não")</f>
        <v>41000</v>
      </c>
      <c r="E25" s="31" t="str">
        <f>IF(C25&gt;=$F$8,VLOOKUP($F$8,'vlr nivel'!$D$1:$F$17,3,FALSE),"0")</f>
        <v>0</v>
      </c>
      <c r="F25" s="31" t="str">
        <f>IF(C25&gt;=$F$10,VLOOKUP($F$10,'vlr nivel'!$D$1:$F$17,3,FALSE),IF(E25="0","0",VLOOKUP(C25,'vlr nivel'!$D$1:$F$17,3,FALSE)))</f>
        <v>0</v>
      </c>
      <c r="G25" s="32">
        <f t="shared" si="2"/>
        <v>0</v>
      </c>
      <c r="H25" s="31" t="str">
        <f>IF(F25&lt;&gt;"0",VLOOKUP($J$8,'vlr nivel'!$D$1:$F$26,3,FALSE)*($G$5/100),"0")</f>
        <v>0</v>
      </c>
      <c r="I25" s="31" t="str">
        <f>IF(F25&lt;&gt;"0",VLOOKUP($J$10,'vlr nivel'!$D$1:$F$26,3,FALSE)*($G$5/100),"0")</f>
        <v>0</v>
      </c>
      <c r="J25" s="32">
        <f t="shared" si="3"/>
        <v>0</v>
      </c>
      <c r="K25" s="32">
        <f t="shared" si="4"/>
        <v>0</v>
      </c>
      <c r="L25" s="31">
        <f>VLOOKUP(D25,INPC!$A$1:$C$54,3,FALSE)*K25/100</f>
        <v>0</v>
      </c>
      <c r="M25" s="32">
        <f t="shared" si="5"/>
        <v>0</v>
      </c>
      <c r="N25" s="32">
        <f t="shared" si="6"/>
        <v>0</v>
      </c>
    </row>
    <row r="26" spans="1:14" hidden="1">
      <c r="A26" s="4">
        <f t="shared" si="0"/>
        <v>9.5</v>
      </c>
      <c r="B26" s="4">
        <f t="shared" si="1"/>
        <v>9</v>
      </c>
      <c r="C26" s="4" t="str">
        <f>IF(B26='vlr nivel'!$B$2,"AI",IF(B26='vlr nivel'!$B$3,"AII", IF(B26='vlr nivel'!$B$4,"AIII", IF(B26='vlr nivel'!$B$5,"AIV", IF(B26='vlr nivel'!$B$6,"AV", IF(B26='vlr nivel'!$B$7,"BI", IF(B26='vlr nivel'!$B$8,"BII",IF(B26='vlr nivel'!$B$9,"BIII",IF(B26='vlr nivel'!$B$10,"BIV",IF(B26='vlr nivel'!$B$11,"BV",IF(B26='vlr nivel'!$B$12,"CI",IF(B26='vlr nivel'!$B$13,"CII",IF(B26='vlr nivel'!$B$14,"CIII",IF(B26='vlr nivel'!$B$15,"CIV",IF(B26='vlr nivel'!$B$16,"CV",IF(B26='vlr nivel'!$B$17,"D", IF(B26='vlr nivel'!$C$2,"AI",IF(B26='vlr nivel'!$C$3,"AII", IF(B26='vlr nivel'!$C$4,"AIII", IF(B26='vlr nivel'!$C$5,"AIV", IF(B26='vlr nivel'!$C$6,"AV", IF(B26='vlr nivel'!$C$7,"BI", IF(B26='vlr nivel'!$C$8,"BII",IF(B26='vlr nivel'!$C$9,"BIII",IF(B26='vlr nivel'!$C$10,"BIV",IF(B26='vlr nivel'!$C$11,"BV",IF(B26='vlr nivel'!$C$12,"CI",IF(B26='vlr nivel'!$C$13,"CII",IF(B26='vlr nivel'!$C$14,"CIII",IF(B26='vlr nivel'!$C$15,"CIV",IF(B26='vlr nivel'!$C$16,"CV",IF(B26='vlr nivel'!$C$17,"D"))))))))))))))))))))))))))))))))</f>
        <v>AV</v>
      </c>
      <c r="D26" s="30">
        <f>IF(INPC!A7&gt;=$F$7,INPC!A7,"Não")</f>
        <v>41030</v>
      </c>
      <c r="E26" s="31" t="str">
        <f>IF(C26&gt;=$F$8,VLOOKUP($F$8,'vlr nivel'!$D$1:$F$17,3,FALSE),"0")</f>
        <v>0</v>
      </c>
      <c r="F26" s="31" t="str">
        <f>IF(C26&gt;=$F$10,VLOOKUP($F$10,'vlr nivel'!$D$1:$F$17,3,FALSE),IF(E26="0","0",VLOOKUP(C26,'vlr nivel'!$D$1:$F$17,3,FALSE)))</f>
        <v>0</v>
      </c>
      <c r="G26" s="32">
        <f t="shared" si="2"/>
        <v>0</v>
      </c>
      <c r="H26" s="31" t="str">
        <f>IF(F26&lt;&gt;"0",VLOOKUP($J$8,'vlr nivel'!$D$1:$F$26,3,FALSE)*($G$5/100),"0")</f>
        <v>0</v>
      </c>
      <c r="I26" s="31" t="str">
        <f>IF(F26&lt;&gt;"0",VLOOKUP($J$10,'vlr nivel'!$D$1:$F$26,3,FALSE)*($G$5/100),"0")</f>
        <v>0</v>
      </c>
      <c r="J26" s="32">
        <f t="shared" si="3"/>
        <v>0</v>
      </c>
      <c r="K26" s="32">
        <f t="shared" si="4"/>
        <v>0</v>
      </c>
      <c r="L26" s="31">
        <f>VLOOKUP(D26,INPC!$A$1:$C$54,3,FALSE)*K26/100</f>
        <v>0</v>
      </c>
      <c r="M26" s="32">
        <f t="shared" si="5"/>
        <v>0</v>
      </c>
      <c r="N26" s="32">
        <f t="shared" si="6"/>
        <v>0</v>
      </c>
    </row>
    <row r="27" spans="1:14" hidden="1">
      <c r="A27" s="4">
        <f t="shared" si="0"/>
        <v>9.5833333333333339</v>
      </c>
      <c r="B27" s="4">
        <f t="shared" si="1"/>
        <v>9</v>
      </c>
      <c r="C27" s="4" t="str">
        <f>IF(B27='vlr nivel'!$B$2,"AI",IF(B27='vlr nivel'!$B$3,"AII", IF(B27='vlr nivel'!$B$4,"AIII", IF(B27='vlr nivel'!$B$5,"AIV", IF(B27='vlr nivel'!$B$6,"AV", IF(B27='vlr nivel'!$B$7,"BI", IF(B27='vlr nivel'!$B$8,"BII",IF(B27='vlr nivel'!$B$9,"BIII",IF(B27='vlr nivel'!$B$10,"BIV",IF(B27='vlr nivel'!$B$11,"BV",IF(B27='vlr nivel'!$B$12,"CI",IF(B27='vlr nivel'!$B$13,"CII",IF(B27='vlr nivel'!$B$14,"CIII",IF(B27='vlr nivel'!$B$15,"CIV",IF(B27='vlr nivel'!$B$16,"CV",IF(B27='vlr nivel'!$B$17,"D", IF(B27='vlr nivel'!$C$2,"AI",IF(B27='vlr nivel'!$C$3,"AII", IF(B27='vlr nivel'!$C$4,"AIII", IF(B27='vlr nivel'!$C$5,"AIV", IF(B27='vlr nivel'!$C$6,"AV", IF(B27='vlr nivel'!$C$7,"BI", IF(B27='vlr nivel'!$C$8,"BII",IF(B27='vlr nivel'!$C$9,"BIII",IF(B27='vlr nivel'!$C$10,"BIV",IF(B27='vlr nivel'!$C$11,"BV",IF(B27='vlr nivel'!$C$12,"CI",IF(B27='vlr nivel'!$C$13,"CII",IF(B27='vlr nivel'!$C$14,"CIII",IF(B27='vlr nivel'!$C$15,"CIV",IF(B27='vlr nivel'!$C$16,"CV",IF(B27='vlr nivel'!$C$17,"D"))))))))))))))))))))))))))))))))</f>
        <v>AV</v>
      </c>
      <c r="D27" s="30">
        <f>IF(INPC!A8&gt;=$F$7,INPC!A8,"Não")</f>
        <v>41061</v>
      </c>
      <c r="E27" s="31" t="str">
        <f>IF(C27&gt;=$F$8,VLOOKUP($F$8,'vlr nivel'!$D$1:$F$17,3,FALSE),"0")</f>
        <v>0</v>
      </c>
      <c r="F27" s="31" t="str">
        <f>IF(C27&gt;=$F$10,VLOOKUP($F$10,'vlr nivel'!$D$1:$F$17,3,FALSE),IF(E27="0","0",VLOOKUP(C27,'vlr nivel'!$D$1:$F$17,3,FALSE)))</f>
        <v>0</v>
      </c>
      <c r="G27" s="32">
        <f t="shared" si="2"/>
        <v>0</v>
      </c>
      <c r="H27" s="31" t="str">
        <f>IF(F27&lt;&gt;"0",VLOOKUP($J$8,'vlr nivel'!$D$1:$F$26,3,FALSE)*($G$5/100),"0")</f>
        <v>0</v>
      </c>
      <c r="I27" s="31" t="str">
        <f>IF(F27&lt;&gt;"0",VLOOKUP($J$10,'vlr nivel'!$D$1:$F$26,3,FALSE)*($G$5/100),"0")</f>
        <v>0</v>
      </c>
      <c r="J27" s="32">
        <f t="shared" si="3"/>
        <v>0</v>
      </c>
      <c r="K27" s="32">
        <f t="shared" si="4"/>
        <v>0</v>
      </c>
      <c r="L27" s="31">
        <f>VLOOKUP(D27,INPC!$A$1:$C$54,3,FALSE)*K27/100</f>
        <v>0</v>
      </c>
      <c r="M27" s="32">
        <f t="shared" si="5"/>
        <v>0</v>
      </c>
      <c r="N27" s="32">
        <f t="shared" si="6"/>
        <v>0</v>
      </c>
    </row>
    <row r="28" spans="1:14" hidden="1">
      <c r="A28" s="4">
        <f t="shared" si="0"/>
        <v>9.6666666666666661</v>
      </c>
      <c r="B28" s="4">
        <f t="shared" si="1"/>
        <v>9</v>
      </c>
      <c r="C28" s="4" t="str">
        <f>IF(B28='vlr nivel'!$B$2,"AI",IF(B28='vlr nivel'!$B$3,"AII", IF(B28='vlr nivel'!$B$4,"AIII", IF(B28='vlr nivel'!$B$5,"AIV", IF(B28='vlr nivel'!$B$6,"AV", IF(B28='vlr nivel'!$B$7,"BI", IF(B28='vlr nivel'!$B$8,"BII",IF(B28='vlr nivel'!$B$9,"BIII",IF(B28='vlr nivel'!$B$10,"BIV",IF(B28='vlr nivel'!$B$11,"BV",IF(B28='vlr nivel'!$B$12,"CI",IF(B28='vlr nivel'!$B$13,"CII",IF(B28='vlr nivel'!$B$14,"CIII",IF(B28='vlr nivel'!$B$15,"CIV",IF(B28='vlr nivel'!$B$16,"CV",IF(B28='vlr nivel'!$B$17,"D", IF(B28='vlr nivel'!$C$2,"AI",IF(B28='vlr nivel'!$C$3,"AII", IF(B28='vlr nivel'!$C$4,"AIII", IF(B28='vlr nivel'!$C$5,"AIV", IF(B28='vlr nivel'!$C$6,"AV", IF(B28='vlr nivel'!$C$7,"BI", IF(B28='vlr nivel'!$C$8,"BII",IF(B28='vlr nivel'!$C$9,"BIII",IF(B28='vlr nivel'!$C$10,"BIV",IF(B28='vlr nivel'!$C$11,"BV",IF(B28='vlr nivel'!$C$12,"CI",IF(B28='vlr nivel'!$C$13,"CII",IF(B28='vlr nivel'!$C$14,"CIII",IF(B28='vlr nivel'!$C$15,"CIV",IF(B28='vlr nivel'!$C$16,"CV",IF(B28='vlr nivel'!$C$17,"D"))))))))))))))))))))))))))))))))</f>
        <v>AV</v>
      </c>
      <c r="D28" s="30">
        <f>IF(INPC!A9&gt;=$F$7,INPC!A9,"Não")</f>
        <v>41091</v>
      </c>
      <c r="E28" s="31" t="str">
        <f>IF(C28&gt;=$F$8,VLOOKUP($F$8,'vlr nivel'!$D$1:$F$17,3,FALSE),"0")</f>
        <v>0</v>
      </c>
      <c r="F28" s="31" t="str">
        <f>IF(C28&gt;=$F$10,VLOOKUP($F$10,'vlr nivel'!$D$1:$F$17,3,FALSE),IF(E28="0","0",VLOOKUP(C28,'vlr nivel'!$D$1:$F$17,3,FALSE)))</f>
        <v>0</v>
      </c>
      <c r="G28" s="32">
        <f t="shared" si="2"/>
        <v>0</v>
      </c>
      <c r="H28" s="31" t="str">
        <f>IF(F28&lt;&gt;"0",VLOOKUP($J$8,'vlr nivel'!$D$1:$F$26,3,FALSE)*($G$5/100),"0")</f>
        <v>0</v>
      </c>
      <c r="I28" s="31" t="str">
        <f>IF(F28&lt;&gt;"0",VLOOKUP($J$10,'vlr nivel'!$D$1:$F$26,3,FALSE)*($G$5/100),"0")</f>
        <v>0</v>
      </c>
      <c r="J28" s="32">
        <f t="shared" si="3"/>
        <v>0</v>
      </c>
      <c r="K28" s="32">
        <f t="shared" si="4"/>
        <v>0</v>
      </c>
      <c r="L28" s="31">
        <f>VLOOKUP(D28,INPC!$A$1:$C$54,3,FALSE)*K28/100</f>
        <v>0</v>
      </c>
      <c r="M28" s="32">
        <f t="shared" si="5"/>
        <v>0</v>
      </c>
      <c r="N28" s="32">
        <f t="shared" si="6"/>
        <v>0</v>
      </c>
    </row>
    <row r="29" spans="1:14" hidden="1">
      <c r="A29" s="4">
        <f t="shared" si="0"/>
        <v>9.75</v>
      </c>
      <c r="B29" s="4">
        <f t="shared" si="1"/>
        <v>9</v>
      </c>
      <c r="C29" s="4" t="str">
        <f>IF(B29='vlr nivel'!$B$2,"AI",IF(B29='vlr nivel'!$B$3,"AII", IF(B29='vlr nivel'!$B$4,"AIII", IF(B29='vlr nivel'!$B$5,"AIV", IF(B29='vlr nivel'!$B$6,"AV", IF(B29='vlr nivel'!$B$7,"BI", IF(B29='vlr nivel'!$B$8,"BII",IF(B29='vlr nivel'!$B$9,"BIII",IF(B29='vlr nivel'!$B$10,"BIV",IF(B29='vlr nivel'!$B$11,"BV",IF(B29='vlr nivel'!$B$12,"CI",IF(B29='vlr nivel'!$B$13,"CII",IF(B29='vlr nivel'!$B$14,"CIII",IF(B29='vlr nivel'!$B$15,"CIV",IF(B29='vlr nivel'!$B$16,"CV",IF(B29='vlr nivel'!$B$17,"D", IF(B29='vlr nivel'!$C$2,"AI",IF(B29='vlr nivel'!$C$3,"AII", IF(B29='vlr nivel'!$C$4,"AIII", IF(B29='vlr nivel'!$C$5,"AIV", IF(B29='vlr nivel'!$C$6,"AV", IF(B29='vlr nivel'!$C$7,"BI", IF(B29='vlr nivel'!$C$8,"BII",IF(B29='vlr nivel'!$C$9,"BIII",IF(B29='vlr nivel'!$C$10,"BIV",IF(B29='vlr nivel'!$C$11,"BV",IF(B29='vlr nivel'!$C$12,"CI",IF(B29='vlr nivel'!$C$13,"CII",IF(B29='vlr nivel'!$C$14,"CIII",IF(B29='vlr nivel'!$C$15,"CIV",IF(B29='vlr nivel'!$C$16,"CV",IF(B29='vlr nivel'!$C$17,"D"))))))))))))))))))))))))))))))))</f>
        <v>AV</v>
      </c>
      <c r="D29" s="30">
        <f>IF(INPC!A10&gt;=$F$7,INPC!A10,"Não")</f>
        <v>41122</v>
      </c>
      <c r="E29" s="31" t="str">
        <f>IF(C29&gt;=$F$8,VLOOKUP($F$8,'vlr nivel'!$D$1:$F$17,3,FALSE),"0")</f>
        <v>0</v>
      </c>
      <c r="F29" s="31" t="str">
        <f>IF(C29&gt;=$F$10,VLOOKUP($F$10,'vlr nivel'!$D$1:$F$17,3,FALSE),IF(E29="0","0",VLOOKUP(C29,'vlr nivel'!$D$1:$F$17,3,FALSE)))</f>
        <v>0</v>
      </c>
      <c r="G29" s="32">
        <f t="shared" si="2"/>
        <v>0</v>
      </c>
      <c r="H29" s="31" t="str">
        <f>IF(F29&lt;&gt;"0",VLOOKUP($J$8,'vlr nivel'!$D$1:$F$26,3,FALSE)*($G$5/100),"0")</f>
        <v>0</v>
      </c>
      <c r="I29" s="31" t="str">
        <f>IF(F29&lt;&gt;"0",VLOOKUP($J$10,'vlr nivel'!$D$1:$F$26,3,FALSE)*($G$5/100),"0")</f>
        <v>0</v>
      </c>
      <c r="J29" s="32">
        <f t="shared" si="3"/>
        <v>0</v>
      </c>
      <c r="K29" s="32">
        <f t="shared" si="4"/>
        <v>0</v>
      </c>
      <c r="L29" s="31">
        <f>VLOOKUP(D29,INPC!$A$1:$C$54,3,FALSE)*K29/100</f>
        <v>0</v>
      </c>
      <c r="M29" s="32">
        <f t="shared" si="5"/>
        <v>0</v>
      </c>
      <c r="N29" s="32">
        <f t="shared" si="6"/>
        <v>0</v>
      </c>
    </row>
    <row r="30" spans="1:14" hidden="1">
      <c r="A30" s="4">
        <f t="shared" si="0"/>
        <v>9.8333333333333339</v>
      </c>
      <c r="B30" s="4">
        <f t="shared" si="1"/>
        <v>9</v>
      </c>
      <c r="C30" s="4" t="str">
        <f>IF(B30='vlr nivel'!$B$2,"AI",IF(B30='vlr nivel'!$B$3,"AII", IF(B30='vlr nivel'!$B$4,"AIII", IF(B30='vlr nivel'!$B$5,"AIV", IF(B30='vlr nivel'!$B$6,"AV", IF(B30='vlr nivel'!$B$7,"BI", IF(B30='vlr nivel'!$B$8,"BII",IF(B30='vlr nivel'!$B$9,"BIII",IF(B30='vlr nivel'!$B$10,"BIV",IF(B30='vlr nivel'!$B$11,"BV",IF(B30='vlr nivel'!$B$12,"CI",IF(B30='vlr nivel'!$B$13,"CII",IF(B30='vlr nivel'!$B$14,"CIII",IF(B30='vlr nivel'!$B$15,"CIV",IF(B30='vlr nivel'!$B$16,"CV",IF(B30='vlr nivel'!$B$17,"D", IF(B30='vlr nivel'!$C$2,"AI",IF(B30='vlr nivel'!$C$3,"AII", IF(B30='vlr nivel'!$C$4,"AIII", IF(B30='vlr nivel'!$C$5,"AIV", IF(B30='vlr nivel'!$C$6,"AV", IF(B30='vlr nivel'!$C$7,"BI", IF(B30='vlr nivel'!$C$8,"BII",IF(B30='vlr nivel'!$C$9,"BIII",IF(B30='vlr nivel'!$C$10,"BIV",IF(B30='vlr nivel'!$C$11,"BV",IF(B30='vlr nivel'!$C$12,"CI",IF(B30='vlr nivel'!$C$13,"CII",IF(B30='vlr nivel'!$C$14,"CIII",IF(B30='vlr nivel'!$C$15,"CIV",IF(B30='vlr nivel'!$C$16,"CV",IF(B30='vlr nivel'!$C$17,"D"))))))))))))))))))))))))))))))))</f>
        <v>AV</v>
      </c>
      <c r="D30" s="30">
        <f>IF(INPC!A11&gt;=$F$7,INPC!A11,"Não")</f>
        <v>41153</v>
      </c>
      <c r="E30" s="31" t="str">
        <f>IF(C30&gt;=$F$8,VLOOKUP($F$8,'vlr nivel'!$D$1:$F$17,3,FALSE),"0")</f>
        <v>0</v>
      </c>
      <c r="F30" s="31" t="str">
        <f>IF(C30&gt;=$F$10,VLOOKUP($F$10,'vlr nivel'!$D$1:$F$17,3,FALSE),IF(E30="0","0",VLOOKUP(C30,'vlr nivel'!$D$1:$F$17,3,FALSE)))</f>
        <v>0</v>
      </c>
      <c r="G30" s="32">
        <f t="shared" si="2"/>
        <v>0</v>
      </c>
      <c r="H30" s="31" t="str">
        <f>IF(F30&lt;&gt;"0",VLOOKUP($J$8,'vlr nivel'!$D$1:$F$26,3,FALSE)*($G$5/100),"0")</f>
        <v>0</v>
      </c>
      <c r="I30" s="31" t="str">
        <f>IF(F30&lt;&gt;"0",VLOOKUP($J$10,'vlr nivel'!$D$1:$F$26,3,FALSE)*($G$5/100),"0")</f>
        <v>0</v>
      </c>
      <c r="J30" s="32">
        <f t="shared" si="3"/>
        <v>0</v>
      </c>
      <c r="K30" s="32">
        <f t="shared" si="4"/>
        <v>0</v>
      </c>
      <c r="L30" s="31">
        <f>VLOOKUP(D30,INPC!$A$1:$C$54,3,FALSE)*K30/100</f>
        <v>0</v>
      </c>
      <c r="M30" s="32">
        <f t="shared" si="5"/>
        <v>0</v>
      </c>
      <c r="N30" s="32">
        <f t="shared" si="6"/>
        <v>0</v>
      </c>
    </row>
    <row r="31" spans="1:14" hidden="1">
      <c r="A31" s="4">
        <f t="shared" si="0"/>
        <v>9.9166666666666661</v>
      </c>
      <c r="B31" s="4">
        <f t="shared" si="1"/>
        <v>9</v>
      </c>
      <c r="C31" s="4" t="str">
        <f>IF(B31='vlr nivel'!$B$2,"AI",IF(B31='vlr nivel'!$B$3,"AII", IF(B31='vlr nivel'!$B$4,"AIII", IF(B31='vlr nivel'!$B$5,"AIV", IF(B31='vlr nivel'!$B$6,"AV", IF(B31='vlr nivel'!$B$7,"BI", IF(B31='vlr nivel'!$B$8,"BII",IF(B31='vlr nivel'!$B$9,"BIII",IF(B31='vlr nivel'!$B$10,"BIV",IF(B31='vlr nivel'!$B$11,"BV",IF(B31='vlr nivel'!$B$12,"CI",IF(B31='vlr nivel'!$B$13,"CII",IF(B31='vlr nivel'!$B$14,"CIII",IF(B31='vlr nivel'!$B$15,"CIV",IF(B31='vlr nivel'!$B$16,"CV",IF(B31='vlr nivel'!$B$17,"D", IF(B31='vlr nivel'!$C$2,"AI",IF(B31='vlr nivel'!$C$3,"AII", IF(B31='vlr nivel'!$C$4,"AIII", IF(B31='vlr nivel'!$C$5,"AIV", IF(B31='vlr nivel'!$C$6,"AV", IF(B31='vlr nivel'!$C$7,"BI", IF(B31='vlr nivel'!$C$8,"BII",IF(B31='vlr nivel'!$C$9,"BIII",IF(B31='vlr nivel'!$C$10,"BIV",IF(B31='vlr nivel'!$C$11,"BV",IF(B31='vlr nivel'!$C$12,"CI",IF(B31='vlr nivel'!$C$13,"CII",IF(B31='vlr nivel'!$C$14,"CIII",IF(B31='vlr nivel'!$C$15,"CIV",IF(B31='vlr nivel'!$C$16,"CV",IF(B31='vlr nivel'!$C$17,"D"))))))))))))))))))))))))))))))))</f>
        <v>AV</v>
      </c>
      <c r="D31" s="30">
        <f>IF(INPC!A12&gt;=$F$7,INPC!A12,"Não")</f>
        <v>41183</v>
      </c>
      <c r="E31" s="31" t="str">
        <f>IF(C31&gt;=$F$8,VLOOKUP($F$8,'vlr nivel'!$D$1:$F$17,3,FALSE),"0")</f>
        <v>0</v>
      </c>
      <c r="F31" s="31" t="str">
        <f>IF(C31&gt;=$F$10,VLOOKUP($F$10,'vlr nivel'!$D$1:$F$17,3,FALSE),IF(E31="0","0",VLOOKUP(C31,'vlr nivel'!$D$1:$F$17,3,FALSE)))</f>
        <v>0</v>
      </c>
      <c r="G31" s="32">
        <f t="shared" si="2"/>
        <v>0</v>
      </c>
      <c r="H31" s="31" t="str">
        <f>IF(F31&lt;&gt;"0",VLOOKUP($J$8,'vlr nivel'!$D$1:$F$26,3,FALSE)*($G$5/100),"0")</f>
        <v>0</v>
      </c>
      <c r="I31" s="31" t="str">
        <f>IF(F31&lt;&gt;"0",VLOOKUP($J$10,'vlr nivel'!$D$1:$F$26,3,FALSE)*($G$5/100),"0")</f>
        <v>0</v>
      </c>
      <c r="J31" s="32">
        <f t="shared" si="3"/>
        <v>0</v>
      </c>
      <c r="K31" s="32">
        <f t="shared" si="4"/>
        <v>0</v>
      </c>
      <c r="L31" s="31">
        <f>VLOOKUP(D31,INPC!$A$1:$C$54,3,FALSE)*K31/100</f>
        <v>0</v>
      </c>
      <c r="M31" s="32">
        <f t="shared" si="5"/>
        <v>0</v>
      </c>
      <c r="N31" s="32">
        <f t="shared" si="6"/>
        <v>0</v>
      </c>
    </row>
    <row r="32" spans="1:14" hidden="1">
      <c r="A32" s="4">
        <f t="shared" si="0"/>
        <v>10</v>
      </c>
      <c r="B32" s="4">
        <f t="shared" si="1"/>
        <v>10</v>
      </c>
      <c r="C32" s="4" t="str">
        <f>IF(B32='vlr nivel'!$B$2,"AI",IF(B32='vlr nivel'!$B$3,"AII", IF(B32='vlr nivel'!$B$4,"AIII", IF(B32='vlr nivel'!$B$5,"AIV", IF(B32='vlr nivel'!$B$6,"AV", IF(B32='vlr nivel'!$B$7,"BI", IF(B32='vlr nivel'!$B$8,"BII",IF(B32='vlr nivel'!$B$9,"BIII",IF(B32='vlr nivel'!$B$10,"BIV",IF(B32='vlr nivel'!$B$11,"BV",IF(B32='vlr nivel'!$B$12,"CI",IF(B32='vlr nivel'!$B$13,"CII",IF(B32='vlr nivel'!$B$14,"CIII",IF(B32='vlr nivel'!$B$15,"CIV",IF(B32='vlr nivel'!$B$16,"CV",IF(B32='vlr nivel'!$B$17,"D", IF(B32='vlr nivel'!$C$2,"AI",IF(B32='vlr nivel'!$C$3,"AII", IF(B32='vlr nivel'!$C$4,"AIII", IF(B32='vlr nivel'!$C$5,"AIV", IF(B32='vlr nivel'!$C$6,"AV", IF(B32='vlr nivel'!$C$7,"BI", IF(B32='vlr nivel'!$C$8,"BII",IF(B32='vlr nivel'!$C$9,"BIII",IF(B32='vlr nivel'!$C$10,"BIV",IF(B32='vlr nivel'!$C$11,"BV",IF(B32='vlr nivel'!$C$12,"CI",IF(B32='vlr nivel'!$C$13,"CII",IF(B32='vlr nivel'!$C$14,"CIII",IF(B32='vlr nivel'!$C$15,"CIV",IF(B32='vlr nivel'!$C$16,"CV",IF(B32='vlr nivel'!$C$17,"D"))))))))))))))))))))))))))))))))</f>
        <v>AV</v>
      </c>
      <c r="D32" s="30">
        <f>IF(INPC!A13&gt;=$F$7,INPC!A13,"Não")</f>
        <v>41214</v>
      </c>
      <c r="E32" s="31" t="str">
        <f>IF(C32&gt;=$F$8,VLOOKUP($F$8,'vlr nivel'!$D$1:$F$17,3,FALSE),"0")</f>
        <v>0</v>
      </c>
      <c r="F32" s="31" t="str">
        <f>IF(C32&gt;=$F$10,VLOOKUP($F$10,'vlr nivel'!$D$1:$F$17,3,FALSE),IF(E32="0","0",VLOOKUP(C32,'vlr nivel'!$D$1:$F$17,3,FALSE)))</f>
        <v>0</v>
      </c>
      <c r="G32" s="32">
        <f t="shared" si="2"/>
        <v>0</v>
      </c>
      <c r="H32" s="31" t="str">
        <f>IF(F32&lt;&gt;"0",VLOOKUP($J$8,'vlr nivel'!$D$1:$F$26,3,FALSE)*($G$5/100),"0")</f>
        <v>0</v>
      </c>
      <c r="I32" s="31" t="str">
        <f>IF(F32&lt;&gt;"0",VLOOKUP($J$10,'vlr nivel'!$D$1:$F$26,3,FALSE)*($G$5/100),"0")</f>
        <v>0</v>
      </c>
      <c r="J32" s="32">
        <f t="shared" si="3"/>
        <v>0</v>
      </c>
      <c r="K32" s="32">
        <f t="shared" si="4"/>
        <v>0</v>
      </c>
      <c r="L32" s="31">
        <f>VLOOKUP(D32,INPC!$A$1:$C$54,3,FALSE)*K32/100</f>
        <v>0</v>
      </c>
      <c r="M32" s="32">
        <f t="shared" si="5"/>
        <v>0</v>
      </c>
      <c r="N32" s="32">
        <f t="shared" si="6"/>
        <v>0</v>
      </c>
    </row>
    <row r="33" spans="1:14" hidden="1">
      <c r="A33" s="4">
        <f t="shared" si="0"/>
        <v>10.083333333333334</v>
      </c>
      <c r="B33" s="4">
        <f t="shared" si="1"/>
        <v>10</v>
      </c>
      <c r="C33" s="4" t="str">
        <f>IF(B33='vlr nivel'!$B$2,"AI",IF(B33='vlr nivel'!$B$3,"AII", IF(B33='vlr nivel'!$B$4,"AIII", IF(B33='vlr nivel'!$B$5,"AIV", IF(B33='vlr nivel'!$B$6,"AV", IF(B33='vlr nivel'!$B$7,"BI", IF(B33='vlr nivel'!$B$8,"BII",IF(B33='vlr nivel'!$B$9,"BIII",IF(B33='vlr nivel'!$B$10,"BIV",IF(B33='vlr nivel'!$B$11,"BV",IF(B33='vlr nivel'!$B$12,"CI",IF(B33='vlr nivel'!$B$13,"CII",IF(B33='vlr nivel'!$B$14,"CIII",IF(B33='vlr nivel'!$B$15,"CIV",IF(B33='vlr nivel'!$B$16,"CV",IF(B33='vlr nivel'!$B$17,"D", IF(B33='vlr nivel'!$C$2,"AI",IF(B33='vlr nivel'!$C$3,"AII", IF(B33='vlr nivel'!$C$4,"AIII", IF(B33='vlr nivel'!$C$5,"AIV", IF(B33='vlr nivel'!$C$6,"AV", IF(B33='vlr nivel'!$C$7,"BI", IF(B33='vlr nivel'!$C$8,"BII",IF(B33='vlr nivel'!$C$9,"BIII",IF(B33='vlr nivel'!$C$10,"BIV",IF(B33='vlr nivel'!$C$11,"BV",IF(B33='vlr nivel'!$C$12,"CI",IF(B33='vlr nivel'!$C$13,"CII",IF(B33='vlr nivel'!$C$14,"CIII",IF(B33='vlr nivel'!$C$15,"CIV",IF(B33='vlr nivel'!$C$16,"CV",IF(B33='vlr nivel'!$C$17,"D"))))))))))))))))))))))))))))))))</f>
        <v>AV</v>
      </c>
      <c r="D33" s="30">
        <f>IF(INPC!A14&gt;=$F$7,INPC!A14,"Não")</f>
        <v>41244</v>
      </c>
      <c r="E33" s="31" t="str">
        <f>IF(C33&gt;=$F$8,VLOOKUP($F$8,'vlr nivel'!$D$1:$F$17,3,FALSE),"0")</f>
        <v>0</v>
      </c>
      <c r="F33" s="31" t="str">
        <f>IF(C33&gt;=$F$10,VLOOKUP($F$10,'vlr nivel'!$D$1:$F$17,3,FALSE),IF(E33="0","0",VLOOKUP(C33,'vlr nivel'!$D$1:$F$17,3,FALSE)))</f>
        <v>0</v>
      </c>
      <c r="G33" s="32">
        <f t="shared" si="2"/>
        <v>0</v>
      </c>
      <c r="H33" s="31" t="str">
        <f>IF(F33&lt;&gt;"0",VLOOKUP($J$8,'vlr nivel'!$D$1:$F$26,3,FALSE)*($G$5/100),"0")</f>
        <v>0</v>
      </c>
      <c r="I33" s="31" t="str">
        <f>IF(F33&lt;&gt;"0",VLOOKUP($J$10,'vlr nivel'!$D$1:$F$26,3,FALSE)*($G$5/100),"0")</f>
        <v>0</v>
      </c>
      <c r="J33" s="32">
        <f t="shared" si="3"/>
        <v>0</v>
      </c>
      <c r="K33" s="32">
        <f t="shared" si="4"/>
        <v>0</v>
      </c>
      <c r="L33" s="31">
        <f>VLOOKUP(D33,INPC!$A$1:$C$54,3,FALSE)*K33/100</f>
        <v>0</v>
      </c>
      <c r="M33" s="32">
        <f t="shared" si="5"/>
        <v>0</v>
      </c>
      <c r="N33" s="32">
        <f t="shared" si="6"/>
        <v>0</v>
      </c>
    </row>
    <row r="34" spans="1:14" hidden="1">
      <c r="A34" s="4">
        <f t="shared" si="0"/>
        <v>10.166666666666666</v>
      </c>
      <c r="B34" s="4">
        <f t="shared" si="1"/>
        <v>10</v>
      </c>
      <c r="C34" s="4" t="str">
        <f>IF(B34='vlr nivel'!$B$2,"AI",IF(B34='vlr nivel'!$B$3,"AII", IF(B34='vlr nivel'!$B$4,"AIII", IF(B34='vlr nivel'!$B$5,"AIV", IF(B34='vlr nivel'!$B$6,"AV", IF(B34='vlr nivel'!$B$7,"BI", IF(B34='vlr nivel'!$B$8,"BII",IF(B34='vlr nivel'!$B$9,"BIII",IF(B34='vlr nivel'!$B$10,"BIV",IF(B34='vlr nivel'!$B$11,"BV",IF(B34='vlr nivel'!$B$12,"CI",IF(B34='vlr nivel'!$B$13,"CII",IF(B34='vlr nivel'!$B$14,"CIII",IF(B34='vlr nivel'!$B$15,"CIV",IF(B34='vlr nivel'!$B$16,"CV",IF(B34='vlr nivel'!$B$17,"D", IF(B34='vlr nivel'!$C$2,"AI",IF(B34='vlr nivel'!$C$3,"AII", IF(B34='vlr nivel'!$C$4,"AIII", IF(B34='vlr nivel'!$C$5,"AIV", IF(B34='vlr nivel'!$C$6,"AV", IF(B34='vlr nivel'!$C$7,"BI", IF(B34='vlr nivel'!$C$8,"BII",IF(B34='vlr nivel'!$C$9,"BIII",IF(B34='vlr nivel'!$C$10,"BIV",IF(B34='vlr nivel'!$C$11,"BV",IF(B34='vlr nivel'!$C$12,"CI",IF(B34='vlr nivel'!$C$13,"CII",IF(B34='vlr nivel'!$C$14,"CIII",IF(B34='vlr nivel'!$C$15,"CIV",IF(B34='vlr nivel'!$C$16,"CV",IF(B34='vlr nivel'!$C$17,"D"))))))))))))))))))))))))))))))))</f>
        <v>AV</v>
      </c>
      <c r="D34" s="30">
        <f>IF(INPC!A15&gt;=$F$7,INPC!A15,"Não")</f>
        <v>41275</v>
      </c>
      <c r="E34" s="31" t="str">
        <f>IF(C34&gt;=$F$8,VLOOKUP($F$8,'vlr nivel'!$D$1:$F$17,3,FALSE),"0")</f>
        <v>0</v>
      </c>
      <c r="F34" s="31" t="str">
        <f>IF(C34&gt;=$F$10,VLOOKUP($F$10,'vlr nivel'!$D$1:$F$17,3,FALSE),IF(E34="0","0",VLOOKUP(C34,'vlr nivel'!$D$1:$F$17,3,FALSE)))</f>
        <v>0</v>
      </c>
      <c r="G34" s="32">
        <f t="shared" si="2"/>
        <v>0</v>
      </c>
      <c r="H34" s="31" t="str">
        <f>IF(F34&lt;&gt;"0",VLOOKUP($J$8,'vlr nivel'!$D$1:$F$26,3,FALSE)*($G$5/100),"0")</f>
        <v>0</v>
      </c>
      <c r="I34" s="31" t="str">
        <f>IF(F34&lt;&gt;"0",VLOOKUP($J$10,'vlr nivel'!$D$1:$F$26,3,FALSE)*($G$5/100),"0")</f>
        <v>0</v>
      </c>
      <c r="J34" s="32">
        <f t="shared" si="3"/>
        <v>0</v>
      </c>
      <c r="K34" s="32">
        <f t="shared" si="4"/>
        <v>0</v>
      </c>
      <c r="L34" s="31">
        <f>VLOOKUP(D34,INPC!$A$1:$C$54,3,FALSE)*K34/100</f>
        <v>0</v>
      </c>
      <c r="M34" s="32">
        <f t="shared" si="5"/>
        <v>0</v>
      </c>
      <c r="N34" s="32">
        <f t="shared" si="6"/>
        <v>0</v>
      </c>
    </row>
    <row r="35" spans="1:14" hidden="1">
      <c r="A35" s="4">
        <f t="shared" si="0"/>
        <v>10.25</v>
      </c>
      <c r="B35" s="4">
        <f t="shared" si="1"/>
        <v>10</v>
      </c>
      <c r="C35" s="4" t="str">
        <f>IF(B35='vlr nivel'!$B$2,"AI",IF(B35='vlr nivel'!$B$3,"AII", IF(B35='vlr nivel'!$B$4,"AIII", IF(B35='vlr nivel'!$B$5,"AIV", IF(B35='vlr nivel'!$B$6,"AV", IF(B35='vlr nivel'!$B$7,"BI", IF(B35='vlr nivel'!$B$8,"BII",IF(B35='vlr nivel'!$B$9,"BIII",IF(B35='vlr nivel'!$B$10,"BIV",IF(B35='vlr nivel'!$B$11,"BV",IF(B35='vlr nivel'!$B$12,"CI",IF(B35='vlr nivel'!$B$13,"CII",IF(B35='vlr nivel'!$B$14,"CIII",IF(B35='vlr nivel'!$B$15,"CIV",IF(B35='vlr nivel'!$B$16,"CV",IF(B35='vlr nivel'!$B$17,"D", IF(B35='vlr nivel'!$C$2,"AI",IF(B35='vlr nivel'!$C$3,"AII", IF(B35='vlr nivel'!$C$4,"AIII", IF(B35='vlr nivel'!$C$5,"AIV", IF(B35='vlr nivel'!$C$6,"AV", IF(B35='vlr nivel'!$C$7,"BI", IF(B35='vlr nivel'!$C$8,"BII",IF(B35='vlr nivel'!$C$9,"BIII",IF(B35='vlr nivel'!$C$10,"BIV",IF(B35='vlr nivel'!$C$11,"BV",IF(B35='vlr nivel'!$C$12,"CI",IF(B35='vlr nivel'!$C$13,"CII",IF(B35='vlr nivel'!$C$14,"CIII",IF(B35='vlr nivel'!$C$15,"CIV",IF(B35='vlr nivel'!$C$16,"CV",IF(B35='vlr nivel'!$C$17,"D"))))))))))))))))))))))))))))))))</f>
        <v>AV</v>
      </c>
      <c r="D35" s="30">
        <f>IF(INPC!A16&gt;=$F$7,INPC!A16,"Não")</f>
        <v>41306</v>
      </c>
      <c r="E35" s="31" t="str">
        <f>IF(C35&gt;=$F$8,VLOOKUP($F$8,'vlr nivel'!$D$1:$F$17,3,FALSE),"0")</f>
        <v>0</v>
      </c>
      <c r="F35" s="31" t="str">
        <f>IF(C35&gt;=$F$10,VLOOKUP($F$10,'vlr nivel'!$D$1:$F$17,3,FALSE),IF(E35="0","0",VLOOKUP(C35,'vlr nivel'!$D$1:$F$17,3,FALSE)))</f>
        <v>0</v>
      </c>
      <c r="G35" s="32">
        <f t="shared" si="2"/>
        <v>0</v>
      </c>
      <c r="H35" s="31" t="str">
        <f>IF(F35&lt;&gt;"0",VLOOKUP($J$8,'vlr nivel'!$D$1:$F$26,3,FALSE)*($G$5/100),"0")</f>
        <v>0</v>
      </c>
      <c r="I35" s="31" t="str">
        <f>IF(F35&lt;&gt;"0",VLOOKUP($J$10,'vlr nivel'!$D$1:$F$26,3,FALSE)*($G$5/100),"0")</f>
        <v>0</v>
      </c>
      <c r="J35" s="32">
        <f t="shared" si="3"/>
        <v>0</v>
      </c>
      <c r="K35" s="32">
        <f t="shared" si="4"/>
        <v>0</v>
      </c>
      <c r="L35" s="31">
        <f>VLOOKUP(D35,INPC!$A$1:$C$54,3,FALSE)*K35/100</f>
        <v>0</v>
      </c>
      <c r="M35" s="32">
        <f t="shared" si="5"/>
        <v>0</v>
      </c>
      <c r="N35" s="32">
        <f t="shared" si="6"/>
        <v>0</v>
      </c>
    </row>
    <row r="36" spans="1:14" hidden="1">
      <c r="A36" s="4">
        <f t="shared" si="0"/>
        <v>10.333333333333334</v>
      </c>
      <c r="B36" s="4">
        <f t="shared" si="1"/>
        <v>10</v>
      </c>
      <c r="C36" s="4" t="str">
        <f>IF(B36='vlr nivel'!$B$2,"AI",IF(B36='vlr nivel'!$B$3,"AII", IF(B36='vlr nivel'!$B$4,"AIII", IF(B36='vlr nivel'!$B$5,"AIV", IF(B36='vlr nivel'!$B$6,"AV", IF(B36='vlr nivel'!$B$7,"BI", IF(B36='vlr nivel'!$B$8,"BII",IF(B36='vlr nivel'!$B$9,"BIII",IF(B36='vlr nivel'!$B$10,"BIV",IF(B36='vlr nivel'!$B$11,"BV",IF(B36='vlr nivel'!$B$12,"CI",IF(B36='vlr nivel'!$B$13,"CII",IF(B36='vlr nivel'!$B$14,"CIII",IF(B36='vlr nivel'!$B$15,"CIV",IF(B36='vlr nivel'!$B$16,"CV",IF(B36='vlr nivel'!$B$17,"D", IF(B36='vlr nivel'!$C$2,"AI",IF(B36='vlr nivel'!$C$3,"AII", IF(B36='vlr nivel'!$C$4,"AIII", IF(B36='vlr nivel'!$C$5,"AIV", IF(B36='vlr nivel'!$C$6,"AV", IF(B36='vlr nivel'!$C$7,"BI", IF(B36='vlr nivel'!$C$8,"BII",IF(B36='vlr nivel'!$C$9,"BIII",IF(B36='vlr nivel'!$C$10,"BIV",IF(B36='vlr nivel'!$C$11,"BV",IF(B36='vlr nivel'!$C$12,"CI",IF(B36='vlr nivel'!$C$13,"CII",IF(B36='vlr nivel'!$C$14,"CIII",IF(B36='vlr nivel'!$C$15,"CIV",IF(B36='vlr nivel'!$C$16,"CV",IF(B36='vlr nivel'!$C$17,"D"))))))))))))))))))))))))))))))))</f>
        <v>AV</v>
      </c>
      <c r="D36" s="30">
        <f>IF(INPC!A17&gt;=$F$7,INPC!A17,"Não")</f>
        <v>41334</v>
      </c>
      <c r="E36" s="31" t="str">
        <f>IF(C36&gt;=$F$8,VLOOKUP($F$8,'vlr nivel'!$D$1:$F$17,3,FALSE),"0")</f>
        <v>0</v>
      </c>
      <c r="F36" s="31" t="str">
        <f>IF(C36&gt;=$F$10,VLOOKUP($F$10,'vlr nivel'!$D$1:$F$17,3,FALSE),IF(E36="0","0",VLOOKUP(C36,'vlr nivel'!$D$1:$F$17,3,FALSE)))</f>
        <v>0</v>
      </c>
      <c r="G36" s="32">
        <f t="shared" si="2"/>
        <v>0</v>
      </c>
      <c r="H36" s="31" t="str">
        <f>IF(F36&lt;&gt;"0",VLOOKUP($J$8,'vlr nivel'!$D$1:$F$26,3,FALSE)*($G$5/100),"0")</f>
        <v>0</v>
      </c>
      <c r="I36" s="31" t="str">
        <f>IF(F36&lt;&gt;"0",VLOOKUP($J$10,'vlr nivel'!$D$1:$F$26,3,FALSE)*($G$5/100),"0")</f>
        <v>0</v>
      </c>
      <c r="J36" s="32">
        <f t="shared" si="3"/>
        <v>0</v>
      </c>
      <c r="K36" s="32">
        <f t="shared" si="4"/>
        <v>0</v>
      </c>
      <c r="L36" s="31">
        <f>VLOOKUP(D36,INPC!$A$1:$C$54,3,FALSE)*K36/100</f>
        <v>0</v>
      </c>
      <c r="M36" s="32">
        <f t="shared" si="5"/>
        <v>0</v>
      </c>
      <c r="N36" s="32">
        <f t="shared" si="6"/>
        <v>0</v>
      </c>
    </row>
    <row r="37" spans="1:14" hidden="1">
      <c r="A37" s="4">
        <f t="shared" si="0"/>
        <v>10.416666666666666</v>
      </c>
      <c r="B37" s="4">
        <f t="shared" si="1"/>
        <v>10</v>
      </c>
      <c r="C37" s="4" t="str">
        <f>IF(B37='vlr nivel'!$B$2,"AI",IF(B37='vlr nivel'!$B$3,"AII", IF(B37='vlr nivel'!$B$4,"AIII", IF(B37='vlr nivel'!$B$5,"AIV", IF(B37='vlr nivel'!$B$6,"AV", IF(B37='vlr nivel'!$B$7,"BI", IF(B37='vlr nivel'!$B$8,"BII",IF(B37='vlr nivel'!$B$9,"BIII",IF(B37='vlr nivel'!$B$10,"BIV",IF(B37='vlr nivel'!$B$11,"BV",IF(B37='vlr nivel'!$B$12,"CI",IF(B37='vlr nivel'!$B$13,"CII",IF(B37='vlr nivel'!$B$14,"CIII",IF(B37='vlr nivel'!$B$15,"CIV",IF(B37='vlr nivel'!$B$16,"CV",IF(B37='vlr nivel'!$B$17,"D", IF(B37='vlr nivel'!$C$2,"AI",IF(B37='vlr nivel'!$C$3,"AII", IF(B37='vlr nivel'!$C$4,"AIII", IF(B37='vlr nivel'!$C$5,"AIV", IF(B37='vlr nivel'!$C$6,"AV", IF(B37='vlr nivel'!$C$7,"BI", IF(B37='vlr nivel'!$C$8,"BII",IF(B37='vlr nivel'!$C$9,"BIII",IF(B37='vlr nivel'!$C$10,"BIV",IF(B37='vlr nivel'!$C$11,"BV",IF(B37='vlr nivel'!$C$12,"CI",IF(B37='vlr nivel'!$C$13,"CII",IF(B37='vlr nivel'!$C$14,"CIII",IF(B37='vlr nivel'!$C$15,"CIV",IF(B37='vlr nivel'!$C$16,"CV",IF(B37='vlr nivel'!$C$17,"D"))))))))))))))))))))))))))))))))</f>
        <v>AV</v>
      </c>
      <c r="D37" s="30">
        <f>IF(INPC!A18&gt;=$F$7,INPC!A18,"Não")</f>
        <v>41365</v>
      </c>
      <c r="E37" s="31" t="str">
        <f>IF(C37&gt;=$F$8,VLOOKUP($F$8,'vlr nivel'!$D$1:$F$17,3,FALSE),"0")</f>
        <v>0</v>
      </c>
      <c r="F37" s="31" t="str">
        <f>IF(C37&gt;=$F$10,VLOOKUP($F$10,'vlr nivel'!$D$1:$F$17,3,FALSE),IF(E37="0","0",VLOOKUP(C37,'vlr nivel'!$D$1:$F$17,3,FALSE)))</f>
        <v>0</v>
      </c>
      <c r="G37" s="32">
        <f t="shared" si="2"/>
        <v>0</v>
      </c>
      <c r="H37" s="31" t="str">
        <f>IF(F37&lt;&gt;"0",VLOOKUP($J$8,'vlr nivel'!$D$1:$F$26,3,FALSE)*($G$5/100),"0")</f>
        <v>0</v>
      </c>
      <c r="I37" s="31" t="str">
        <f>IF(F37&lt;&gt;"0",VLOOKUP($J$10,'vlr nivel'!$D$1:$F$26,3,FALSE)*($G$5/100),"0")</f>
        <v>0</v>
      </c>
      <c r="J37" s="32">
        <f t="shared" si="3"/>
        <v>0</v>
      </c>
      <c r="K37" s="32">
        <f t="shared" si="4"/>
        <v>0</v>
      </c>
      <c r="L37" s="31">
        <f>VLOOKUP(D37,INPC!$A$1:$C$54,3,FALSE)*K37/100</f>
        <v>0</v>
      </c>
      <c r="M37" s="32">
        <f t="shared" si="5"/>
        <v>0</v>
      </c>
      <c r="N37" s="32">
        <f t="shared" si="6"/>
        <v>0</v>
      </c>
    </row>
    <row r="38" spans="1:14" hidden="1">
      <c r="A38" s="4">
        <f t="shared" si="0"/>
        <v>10.5</v>
      </c>
      <c r="B38" s="4">
        <f t="shared" si="1"/>
        <v>10</v>
      </c>
      <c r="C38" s="4" t="str">
        <f>IF(B38='vlr nivel'!$B$2,"AI",IF(B38='vlr nivel'!$B$3,"AII", IF(B38='vlr nivel'!$B$4,"AIII", IF(B38='vlr nivel'!$B$5,"AIV", IF(B38='vlr nivel'!$B$6,"AV", IF(B38='vlr nivel'!$B$7,"BI", IF(B38='vlr nivel'!$B$8,"BII",IF(B38='vlr nivel'!$B$9,"BIII",IF(B38='vlr nivel'!$B$10,"BIV",IF(B38='vlr nivel'!$B$11,"BV",IF(B38='vlr nivel'!$B$12,"CI",IF(B38='vlr nivel'!$B$13,"CII",IF(B38='vlr nivel'!$B$14,"CIII",IF(B38='vlr nivel'!$B$15,"CIV",IF(B38='vlr nivel'!$B$16,"CV",IF(B38='vlr nivel'!$B$17,"D", IF(B38='vlr nivel'!$C$2,"AI",IF(B38='vlr nivel'!$C$3,"AII", IF(B38='vlr nivel'!$C$4,"AIII", IF(B38='vlr nivel'!$C$5,"AIV", IF(B38='vlr nivel'!$C$6,"AV", IF(B38='vlr nivel'!$C$7,"BI", IF(B38='vlr nivel'!$C$8,"BII",IF(B38='vlr nivel'!$C$9,"BIII",IF(B38='vlr nivel'!$C$10,"BIV",IF(B38='vlr nivel'!$C$11,"BV",IF(B38='vlr nivel'!$C$12,"CI",IF(B38='vlr nivel'!$C$13,"CII",IF(B38='vlr nivel'!$C$14,"CIII",IF(B38='vlr nivel'!$C$15,"CIV",IF(B38='vlr nivel'!$C$16,"CV",IF(B38='vlr nivel'!$C$17,"D"))))))))))))))))))))))))))))))))</f>
        <v>AV</v>
      </c>
      <c r="D38" s="30">
        <f>IF(INPC!A19&gt;=$F$7,INPC!A19,"Não")</f>
        <v>41395</v>
      </c>
      <c r="E38" s="31" t="str">
        <f>IF(C38&gt;=$F$8,VLOOKUP($F$8,'vlr nivel'!$D$1:$F$17,3,FALSE),"0")</f>
        <v>0</v>
      </c>
      <c r="F38" s="31" t="str">
        <f>IF(C38&gt;=$F$10,VLOOKUP($F$10,'vlr nivel'!$D$1:$F$17,3,FALSE),IF(E38="0","0",VLOOKUP(C38,'vlr nivel'!$D$1:$F$17,3,FALSE)))</f>
        <v>0</v>
      </c>
      <c r="G38" s="32">
        <f t="shared" si="2"/>
        <v>0</v>
      </c>
      <c r="H38" s="31" t="str">
        <f>IF(F38&lt;&gt;"0",VLOOKUP($J$8,'vlr nivel'!$D$1:$F$26,3,FALSE)*($G$5/100),"0")</f>
        <v>0</v>
      </c>
      <c r="I38" s="31" t="str">
        <f>IF(F38&lt;&gt;"0",VLOOKUP($J$10,'vlr nivel'!$D$1:$F$26,3,FALSE)*($G$5/100),"0")</f>
        <v>0</v>
      </c>
      <c r="J38" s="32">
        <f t="shared" si="3"/>
        <v>0</v>
      </c>
      <c r="K38" s="32">
        <f t="shared" si="4"/>
        <v>0</v>
      </c>
      <c r="L38" s="31">
        <f>VLOOKUP(D38,INPC!$A$1:$C$54,3,FALSE)*K38/100</f>
        <v>0</v>
      </c>
      <c r="M38" s="32">
        <f t="shared" si="5"/>
        <v>0</v>
      </c>
      <c r="N38" s="32">
        <f t="shared" si="6"/>
        <v>0</v>
      </c>
    </row>
    <row r="39" spans="1:14" hidden="1">
      <c r="A39" s="4">
        <f t="shared" si="0"/>
        <v>10.583333333333334</v>
      </c>
      <c r="B39" s="4">
        <f t="shared" si="1"/>
        <v>10</v>
      </c>
      <c r="C39" s="4" t="str">
        <f>IF(B39='vlr nivel'!$B$2,"AI",IF(B39='vlr nivel'!$B$3,"AII", IF(B39='vlr nivel'!$B$4,"AIII", IF(B39='vlr nivel'!$B$5,"AIV", IF(B39='vlr nivel'!$B$6,"AV", IF(B39='vlr nivel'!$B$7,"BI", IF(B39='vlr nivel'!$B$8,"BII",IF(B39='vlr nivel'!$B$9,"BIII",IF(B39='vlr nivel'!$B$10,"BIV",IF(B39='vlr nivel'!$B$11,"BV",IF(B39='vlr nivel'!$B$12,"CI",IF(B39='vlr nivel'!$B$13,"CII",IF(B39='vlr nivel'!$B$14,"CIII",IF(B39='vlr nivel'!$B$15,"CIV",IF(B39='vlr nivel'!$B$16,"CV",IF(B39='vlr nivel'!$B$17,"D", IF(B39='vlr nivel'!$C$2,"AI",IF(B39='vlr nivel'!$C$3,"AII", IF(B39='vlr nivel'!$C$4,"AIII", IF(B39='vlr nivel'!$C$5,"AIV", IF(B39='vlr nivel'!$C$6,"AV", IF(B39='vlr nivel'!$C$7,"BI", IF(B39='vlr nivel'!$C$8,"BII",IF(B39='vlr nivel'!$C$9,"BIII",IF(B39='vlr nivel'!$C$10,"BIV",IF(B39='vlr nivel'!$C$11,"BV",IF(B39='vlr nivel'!$C$12,"CI",IF(B39='vlr nivel'!$C$13,"CII",IF(B39='vlr nivel'!$C$14,"CIII",IF(B39='vlr nivel'!$C$15,"CIV",IF(B39='vlr nivel'!$C$16,"CV",IF(B39='vlr nivel'!$C$17,"D"))))))))))))))))))))))))))))))))</f>
        <v>AV</v>
      </c>
      <c r="D39" s="30">
        <f>IF(INPC!A20&gt;=$F$7,INPC!A20,"Não")</f>
        <v>41426</v>
      </c>
      <c r="E39" s="31" t="str">
        <f>IF(C39&gt;=$F$8,VLOOKUP($F$8,'vlr nivel'!$D$1:$F$17,3,FALSE),"0")</f>
        <v>0</v>
      </c>
      <c r="F39" s="31" t="str">
        <f>IF(C39&gt;=$F$10,VLOOKUP($F$10,'vlr nivel'!$D$1:$F$17,3,FALSE),IF(E39="0","0",VLOOKUP(C39,'vlr nivel'!$D$1:$F$17,3,FALSE)))</f>
        <v>0</v>
      </c>
      <c r="G39" s="32">
        <f t="shared" si="2"/>
        <v>0</v>
      </c>
      <c r="H39" s="31" t="str">
        <f>IF(F39&lt;&gt;"0",VLOOKUP($J$8,'vlr nivel'!$D$1:$F$26,3,FALSE)*($G$5/100),"0")</f>
        <v>0</v>
      </c>
      <c r="I39" s="31" t="str">
        <f>IF(F39&lt;&gt;"0",VLOOKUP($J$10,'vlr nivel'!$D$1:$F$26,3,FALSE)*($G$5/100),"0")</f>
        <v>0</v>
      </c>
      <c r="J39" s="32">
        <f t="shared" si="3"/>
        <v>0</v>
      </c>
      <c r="K39" s="32">
        <f t="shared" si="4"/>
        <v>0</v>
      </c>
      <c r="L39" s="31">
        <f>VLOOKUP(D39,INPC!$A$1:$C$54,3,FALSE)*K39/100</f>
        <v>0</v>
      </c>
      <c r="M39" s="32">
        <f t="shared" si="5"/>
        <v>0</v>
      </c>
      <c r="N39" s="32">
        <f t="shared" si="6"/>
        <v>0</v>
      </c>
    </row>
    <row r="40" spans="1:14" hidden="1">
      <c r="A40" s="4">
        <f t="shared" si="0"/>
        <v>10.666666666666666</v>
      </c>
      <c r="B40" s="4">
        <f t="shared" si="1"/>
        <v>10</v>
      </c>
      <c r="C40" s="4" t="str">
        <f>IF(B40='vlr nivel'!$B$2,"AI",IF(B40='vlr nivel'!$B$3,"AII", IF(B40='vlr nivel'!$B$4,"AIII", IF(B40='vlr nivel'!$B$5,"AIV", IF(B40='vlr nivel'!$B$6,"AV", IF(B40='vlr nivel'!$B$7,"BI", IF(B40='vlr nivel'!$B$8,"BII",IF(B40='vlr nivel'!$B$9,"BIII",IF(B40='vlr nivel'!$B$10,"BIV",IF(B40='vlr nivel'!$B$11,"BV",IF(B40='vlr nivel'!$B$12,"CI",IF(B40='vlr nivel'!$B$13,"CII",IF(B40='vlr nivel'!$B$14,"CIII",IF(B40='vlr nivel'!$B$15,"CIV",IF(B40='vlr nivel'!$B$16,"CV",IF(B40='vlr nivel'!$B$17,"D", IF(B40='vlr nivel'!$C$2,"AI",IF(B40='vlr nivel'!$C$3,"AII", IF(B40='vlr nivel'!$C$4,"AIII", IF(B40='vlr nivel'!$C$5,"AIV", IF(B40='vlr nivel'!$C$6,"AV", IF(B40='vlr nivel'!$C$7,"BI", IF(B40='vlr nivel'!$C$8,"BII",IF(B40='vlr nivel'!$C$9,"BIII",IF(B40='vlr nivel'!$C$10,"BIV",IF(B40='vlr nivel'!$C$11,"BV",IF(B40='vlr nivel'!$C$12,"CI",IF(B40='vlr nivel'!$C$13,"CII",IF(B40='vlr nivel'!$C$14,"CIII",IF(B40='vlr nivel'!$C$15,"CIV",IF(B40='vlr nivel'!$C$16,"CV",IF(B40='vlr nivel'!$C$17,"D"))))))))))))))))))))))))))))))))</f>
        <v>AV</v>
      </c>
      <c r="D40" s="30">
        <f>IF(INPC!A21&gt;=$F$7,INPC!A21,"Não")</f>
        <v>41456</v>
      </c>
      <c r="E40" s="31" t="str">
        <f>IF(C40&gt;=$F$8,VLOOKUP($F$8,'vlr nivel'!$D$1:$F$17,3,FALSE),"0")</f>
        <v>0</v>
      </c>
      <c r="F40" s="31" t="str">
        <f>IF(C40&gt;=$F$10,VLOOKUP($F$10,'vlr nivel'!$D$1:$F$17,3,FALSE),IF(E40="0","0",VLOOKUP(C40,'vlr nivel'!$D$1:$F$17,3,FALSE)))</f>
        <v>0</v>
      </c>
      <c r="G40" s="32">
        <f t="shared" si="2"/>
        <v>0</v>
      </c>
      <c r="H40" s="31" t="str">
        <f>IF(F40&lt;&gt;"0",VLOOKUP($J$8,'vlr nivel'!$D$1:$F$26,3,FALSE)*($G$5/100),"0")</f>
        <v>0</v>
      </c>
      <c r="I40" s="31" t="str">
        <f>IF(F40&lt;&gt;"0",VLOOKUP($J$10,'vlr nivel'!$D$1:$F$26,3,FALSE)*($G$5/100),"0")</f>
        <v>0</v>
      </c>
      <c r="J40" s="32">
        <f t="shared" si="3"/>
        <v>0</v>
      </c>
      <c r="K40" s="32">
        <f t="shared" si="4"/>
        <v>0</v>
      </c>
      <c r="L40" s="31">
        <f>VLOOKUP(D40,INPC!$A$1:$C$54,3,FALSE)*K40/100</f>
        <v>0</v>
      </c>
      <c r="M40" s="32">
        <f t="shared" si="5"/>
        <v>0</v>
      </c>
      <c r="N40" s="32">
        <f t="shared" si="6"/>
        <v>0</v>
      </c>
    </row>
    <row r="41" spans="1:14" hidden="1">
      <c r="A41" s="4">
        <f t="shared" si="0"/>
        <v>10.75</v>
      </c>
      <c r="B41" s="4">
        <f t="shared" si="1"/>
        <v>10</v>
      </c>
      <c r="C41" s="4" t="str">
        <f>IF(B41='vlr nivel'!$B$2,"AI",IF(B41='vlr nivel'!$B$3,"AII", IF(B41='vlr nivel'!$B$4,"AIII", IF(B41='vlr nivel'!$B$5,"AIV", IF(B41='vlr nivel'!$B$6,"AV", IF(B41='vlr nivel'!$B$7,"BI", IF(B41='vlr nivel'!$B$8,"BII",IF(B41='vlr nivel'!$B$9,"BIII",IF(B41='vlr nivel'!$B$10,"BIV",IF(B41='vlr nivel'!$B$11,"BV",IF(B41='vlr nivel'!$B$12,"CI",IF(B41='vlr nivel'!$B$13,"CII",IF(B41='vlr nivel'!$B$14,"CIII",IF(B41='vlr nivel'!$B$15,"CIV",IF(B41='vlr nivel'!$B$16,"CV",IF(B41='vlr nivel'!$B$17,"D", IF(B41='vlr nivel'!$C$2,"AI",IF(B41='vlr nivel'!$C$3,"AII", IF(B41='vlr nivel'!$C$4,"AIII", IF(B41='vlr nivel'!$C$5,"AIV", IF(B41='vlr nivel'!$C$6,"AV", IF(B41='vlr nivel'!$C$7,"BI", IF(B41='vlr nivel'!$C$8,"BII",IF(B41='vlr nivel'!$C$9,"BIII",IF(B41='vlr nivel'!$C$10,"BIV",IF(B41='vlr nivel'!$C$11,"BV",IF(B41='vlr nivel'!$C$12,"CI",IF(B41='vlr nivel'!$C$13,"CII",IF(B41='vlr nivel'!$C$14,"CIII",IF(B41='vlr nivel'!$C$15,"CIV",IF(B41='vlr nivel'!$C$16,"CV",IF(B41='vlr nivel'!$C$17,"D"))))))))))))))))))))))))))))))))</f>
        <v>AV</v>
      </c>
      <c r="D41" s="30">
        <f>IF(INPC!A22&gt;=$F$7,INPC!A22,"Não")</f>
        <v>41487</v>
      </c>
      <c r="E41" s="31" t="str">
        <f>IF(C41&gt;=$F$8,VLOOKUP($F$8,'vlr nivel'!$D$1:$F$17,3,FALSE),"0")</f>
        <v>0</v>
      </c>
      <c r="F41" s="31" t="str">
        <f>IF(C41&gt;=$F$10,VLOOKUP($F$10,'vlr nivel'!$D$1:$F$17,3,FALSE),IF(E41="0","0",VLOOKUP(C41,'vlr nivel'!$D$1:$F$17,3,FALSE)))</f>
        <v>0</v>
      </c>
      <c r="G41" s="32">
        <f t="shared" si="2"/>
        <v>0</v>
      </c>
      <c r="H41" s="31" t="str">
        <f>IF(F41&lt;&gt;"0",VLOOKUP($J$8,'vlr nivel'!$D$1:$F$26,3,FALSE)*($G$5/100),"0")</f>
        <v>0</v>
      </c>
      <c r="I41" s="31" t="str">
        <f>IF(F41&lt;&gt;"0",VLOOKUP($J$10,'vlr nivel'!$D$1:$F$26,3,FALSE)*($G$5/100),"0")</f>
        <v>0</v>
      </c>
      <c r="J41" s="32">
        <f t="shared" si="3"/>
        <v>0</v>
      </c>
      <c r="K41" s="32">
        <f t="shared" si="4"/>
        <v>0</v>
      </c>
      <c r="L41" s="31">
        <f>VLOOKUP(D41,INPC!$A$1:$C$54,3,FALSE)*K41/100</f>
        <v>0</v>
      </c>
      <c r="M41" s="32">
        <f t="shared" si="5"/>
        <v>0</v>
      </c>
      <c r="N41" s="32">
        <f t="shared" si="6"/>
        <v>0</v>
      </c>
    </row>
    <row r="42" spans="1:14" hidden="1">
      <c r="A42" s="4">
        <f t="shared" si="0"/>
        <v>10.833333333333334</v>
      </c>
      <c r="B42" s="4">
        <f t="shared" si="1"/>
        <v>10</v>
      </c>
      <c r="C42" s="4" t="str">
        <f>IF(B42='vlr nivel'!$B$2,"AI",IF(B42='vlr nivel'!$B$3,"AII", IF(B42='vlr nivel'!$B$4,"AIII", IF(B42='vlr nivel'!$B$5,"AIV", IF(B42='vlr nivel'!$B$6,"AV", IF(B42='vlr nivel'!$B$7,"BI", IF(B42='vlr nivel'!$B$8,"BII",IF(B42='vlr nivel'!$B$9,"BIII",IF(B42='vlr nivel'!$B$10,"BIV",IF(B42='vlr nivel'!$B$11,"BV",IF(B42='vlr nivel'!$B$12,"CI",IF(B42='vlr nivel'!$B$13,"CII",IF(B42='vlr nivel'!$B$14,"CIII",IF(B42='vlr nivel'!$B$15,"CIV",IF(B42='vlr nivel'!$B$16,"CV",IF(B42='vlr nivel'!$B$17,"D", IF(B42='vlr nivel'!$C$2,"AI",IF(B42='vlr nivel'!$C$3,"AII", IF(B42='vlr nivel'!$C$4,"AIII", IF(B42='vlr nivel'!$C$5,"AIV", IF(B42='vlr nivel'!$C$6,"AV", IF(B42='vlr nivel'!$C$7,"BI", IF(B42='vlr nivel'!$C$8,"BII",IF(B42='vlr nivel'!$C$9,"BIII",IF(B42='vlr nivel'!$C$10,"BIV",IF(B42='vlr nivel'!$C$11,"BV",IF(B42='vlr nivel'!$C$12,"CI",IF(B42='vlr nivel'!$C$13,"CII",IF(B42='vlr nivel'!$C$14,"CIII",IF(B42='vlr nivel'!$C$15,"CIV",IF(B42='vlr nivel'!$C$16,"CV",IF(B42='vlr nivel'!$C$17,"D"))))))))))))))))))))))))))))))))</f>
        <v>AV</v>
      </c>
      <c r="D42" s="30">
        <f>IF(INPC!A23&gt;=$F$7,INPC!A23,"Não")</f>
        <v>41518</v>
      </c>
      <c r="E42" s="31" t="str">
        <f>IF(C42&gt;=$F$8,VLOOKUP($F$8,'vlr nivel'!$D$1:$F$17,3,FALSE),"0")</f>
        <v>0</v>
      </c>
      <c r="F42" s="31" t="str">
        <f>IF(C42&gt;=$F$10,VLOOKUP($F$10,'vlr nivel'!$D$1:$F$17,3,FALSE),IF(E42="0","0",VLOOKUP(C42,'vlr nivel'!$D$1:$F$17,3,FALSE)))</f>
        <v>0</v>
      </c>
      <c r="G42" s="32">
        <f t="shared" si="2"/>
        <v>0</v>
      </c>
      <c r="H42" s="31" t="str">
        <f>IF(F42&lt;&gt;"0",VLOOKUP($J$8,'vlr nivel'!$D$1:$F$26,3,FALSE)*($G$5/100),"0")</f>
        <v>0</v>
      </c>
      <c r="I42" s="31" t="str">
        <f>IF(F42&lt;&gt;"0",VLOOKUP($J$10,'vlr nivel'!$D$1:$F$26,3,FALSE)*($G$5/100),"0")</f>
        <v>0</v>
      </c>
      <c r="J42" s="32">
        <f t="shared" si="3"/>
        <v>0</v>
      </c>
      <c r="K42" s="32">
        <f t="shared" si="4"/>
        <v>0</v>
      </c>
      <c r="L42" s="31">
        <f>VLOOKUP(D42,INPC!$A$1:$C$54,3,FALSE)*K42/100</f>
        <v>0</v>
      </c>
      <c r="M42" s="32">
        <f t="shared" si="5"/>
        <v>0</v>
      </c>
      <c r="N42" s="32">
        <f t="shared" si="6"/>
        <v>0</v>
      </c>
    </row>
    <row r="43" spans="1:14" hidden="1">
      <c r="A43" s="4">
        <f t="shared" si="0"/>
        <v>10.916666666666666</v>
      </c>
      <c r="B43" s="4">
        <f t="shared" si="1"/>
        <v>10</v>
      </c>
      <c r="C43" s="4" t="str">
        <f>IF(B43='vlr nivel'!$B$2,"AI",IF(B43='vlr nivel'!$B$3,"AII", IF(B43='vlr nivel'!$B$4,"AIII", IF(B43='vlr nivel'!$B$5,"AIV", IF(B43='vlr nivel'!$B$6,"AV", IF(B43='vlr nivel'!$B$7,"BI", IF(B43='vlr nivel'!$B$8,"BII",IF(B43='vlr nivel'!$B$9,"BIII",IF(B43='vlr nivel'!$B$10,"BIV",IF(B43='vlr nivel'!$B$11,"BV",IF(B43='vlr nivel'!$B$12,"CI",IF(B43='vlr nivel'!$B$13,"CII",IF(B43='vlr nivel'!$B$14,"CIII",IF(B43='vlr nivel'!$B$15,"CIV",IF(B43='vlr nivel'!$B$16,"CV",IF(B43='vlr nivel'!$B$17,"D", IF(B43='vlr nivel'!$C$2,"AI",IF(B43='vlr nivel'!$C$3,"AII", IF(B43='vlr nivel'!$C$4,"AIII", IF(B43='vlr nivel'!$C$5,"AIV", IF(B43='vlr nivel'!$C$6,"AV", IF(B43='vlr nivel'!$C$7,"BI", IF(B43='vlr nivel'!$C$8,"BII",IF(B43='vlr nivel'!$C$9,"BIII",IF(B43='vlr nivel'!$C$10,"BIV",IF(B43='vlr nivel'!$C$11,"BV",IF(B43='vlr nivel'!$C$12,"CI",IF(B43='vlr nivel'!$C$13,"CII",IF(B43='vlr nivel'!$C$14,"CIII",IF(B43='vlr nivel'!$C$15,"CIV",IF(B43='vlr nivel'!$C$16,"CV",IF(B43='vlr nivel'!$C$17,"D"))))))))))))))))))))))))))))))))</f>
        <v>AV</v>
      </c>
      <c r="D43" s="30">
        <f>IF(INPC!A24&gt;=$F$7,INPC!A24,"Não")</f>
        <v>41548</v>
      </c>
      <c r="E43" s="31" t="str">
        <f>IF(C43&gt;=$F$8,VLOOKUP($F$8,'vlr nivel'!$D$1:$F$17,3,FALSE),"0")</f>
        <v>0</v>
      </c>
      <c r="F43" s="31" t="str">
        <f>IF(C43&gt;=$F$10,VLOOKUP($F$10,'vlr nivel'!$D$1:$F$17,3,FALSE),IF(E43="0","0",VLOOKUP(C43,'vlr nivel'!$D$1:$F$17,3,FALSE)))</f>
        <v>0</v>
      </c>
      <c r="G43" s="32">
        <f t="shared" si="2"/>
        <v>0</v>
      </c>
      <c r="H43" s="31" t="str">
        <f>IF(F43&lt;&gt;"0",VLOOKUP($J$8,'vlr nivel'!$D$1:$F$26,3,FALSE)*($G$5/100),"0")</f>
        <v>0</v>
      </c>
      <c r="I43" s="31" t="str">
        <f>IF(F43&lt;&gt;"0",VLOOKUP($J$10,'vlr nivel'!$D$1:$F$26,3,FALSE)*($G$5/100),"0")</f>
        <v>0</v>
      </c>
      <c r="J43" s="32">
        <f t="shared" si="3"/>
        <v>0</v>
      </c>
      <c r="K43" s="32">
        <f t="shared" si="4"/>
        <v>0</v>
      </c>
      <c r="L43" s="31">
        <f>VLOOKUP(D43,INPC!$A$1:$C$54,3,FALSE)*K43/100</f>
        <v>0</v>
      </c>
      <c r="M43" s="32">
        <f t="shared" si="5"/>
        <v>0</v>
      </c>
      <c r="N43" s="32">
        <f t="shared" si="6"/>
        <v>0</v>
      </c>
    </row>
    <row r="44" spans="1:14">
      <c r="A44" s="4">
        <f t="shared" si="0"/>
        <v>11</v>
      </c>
      <c r="B44" s="4">
        <f t="shared" si="1"/>
        <v>11</v>
      </c>
      <c r="C44" s="4" t="str">
        <f>IF(B44='vlr nivel'!$B$2,"AI",IF(B44='vlr nivel'!$B$3,"AII", IF(B44='vlr nivel'!$B$4,"AIII", IF(B44='vlr nivel'!$B$5,"AIV", IF(B44='vlr nivel'!$B$6,"AV", IF(B44='vlr nivel'!$B$7,"BI", IF(B44='vlr nivel'!$B$8,"BII",IF(B44='vlr nivel'!$B$9,"BIII",IF(B44='vlr nivel'!$B$10,"BIV",IF(B44='vlr nivel'!$B$11,"BV",IF(B44='vlr nivel'!$B$12,"CI",IF(B44='vlr nivel'!$B$13,"CII",IF(B44='vlr nivel'!$B$14,"CIII",IF(B44='vlr nivel'!$B$15,"CIV",IF(B44='vlr nivel'!$B$16,"CV",IF(B44='vlr nivel'!$B$17,"D", IF(B44='vlr nivel'!$C$2,"AI",IF(B44='vlr nivel'!$C$3,"AII", IF(B44='vlr nivel'!$C$4,"AIII", IF(B44='vlr nivel'!$C$5,"AIV", IF(B44='vlr nivel'!$C$6,"AV", IF(B44='vlr nivel'!$C$7,"BI", IF(B44='vlr nivel'!$C$8,"BII",IF(B44='vlr nivel'!$C$9,"BIII",IF(B44='vlr nivel'!$C$10,"BIV",IF(B44='vlr nivel'!$C$11,"BV",IF(B44='vlr nivel'!$C$12,"CI",IF(B44='vlr nivel'!$C$13,"CII",IF(B44='vlr nivel'!$C$14,"CIII",IF(B44='vlr nivel'!$C$15,"CIV",IF(B44='vlr nivel'!$C$16,"CV",IF(B44='vlr nivel'!$C$17,"D"))))))))))))))))))))))))))))))))</f>
        <v>BI</v>
      </c>
      <c r="D44" s="30">
        <f>IF(INPC!A25&gt;=$F$7,INPC!A25,"Não")</f>
        <v>41579</v>
      </c>
      <c r="E44" s="31" t="str">
        <f>IF(C44&gt;=$F$8,VLOOKUP($F$8,'vlr nivel'!$D$1:$F$17,3,FALSE),"0")</f>
        <v>0</v>
      </c>
      <c r="F44" s="31" t="str">
        <f>IF(C44&gt;=$F$10,VLOOKUP($F$10,'vlr nivel'!$D$1:$F$17,3,FALSE),IF(E44="0","0",VLOOKUP(C44,'vlr nivel'!$D$1:$F$17,3,FALSE)))</f>
        <v>0</v>
      </c>
      <c r="G44" s="32">
        <f t="shared" si="2"/>
        <v>0</v>
      </c>
      <c r="H44" s="31" t="str">
        <f>IF(F44&lt;&gt;"0",VLOOKUP($J$8,'vlr nivel'!$D$1:$F$26,3,FALSE)*($G$5/100),"0")</f>
        <v>0</v>
      </c>
      <c r="I44" s="31" t="str">
        <f>IF(F44&lt;&gt;"0",VLOOKUP($J$10,'vlr nivel'!$D$1:$F$26,3,FALSE)*($G$5/100),"0")</f>
        <v>0</v>
      </c>
      <c r="J44" s="32">
        <f t="shared" si="3"/>
        <v>0</v>
      </c>
      <c r="K44" s="32">
        <f t="shared" si="4"/>
        <v>0</v>
      </c>
      <c r="L44" s="31">
        <f>VLOOKUP(D44,INPC!$A$1:$C$54,3,FALSE)*K44/100</f>
        <v>0</v>
      </c>
      <c r="M44" s="32">
        <f t="shared" si="5"/>
        <v>0</v>
      </c>
      <c r="N44" s="32">
        <f t="shared" si="6"/>
        <v>0</v>
      </c>
    </row>
    <row r="45" spans="1:14">
      <c r="A45" s="4">
        <f t="shared" si="0"/>
        <v>11.083333333333334</v>
      </c>
      <c r="B45" s="4">
        <f t="shared" si="1"/>
        <v>11</v>
      </c>
      <c r="C45" s="4" t="str">
        <f>IF(B45='vlr nivel'!$B$2,"AI",IF(B45='vlr nivel'!$B$3,"AII", IF(B45='vlr nivel'!$B$4,"AIII", IF(B45='vlr nivel'!$B$5,"AIV", IF(B45='vlr nivel'!$B$6,"AV", IF(B45='vlr nivel'!$B$7,"BI", IF(B45='vlr nivel'!$B$8,"BII",IF(B45='vlr nivel'!$B$9,"BIII",IF(B45='vlr nivel'!$B$10,"BIV",IF(B45='vlr nivel'!$B$11,"BV",IF(B45='vlr nivel'!$B$12,"CI",IF(B45='vlr nivel'!$B$13,"CII",IF(B45='vlr nivel'!$B$14,"CIII",IF(B45='vlr nivel'!$B$15,"CIV",IF(B45='vlr nivel'!$B$16,"CV",IF(B45='vlr nivel'!$B$17,"D", IF(B45='vlr nivel'!$C$2,"AI",IF(B45='vlr nivel'!$C$3,"AII", IF(B45='vlr nivel'!$C$4,"AIII", IF(B45='vlr nivel'!$C$5,"AIV", IF(B45='vlr nivel'!$C$6,"AV", IF(B45='vlr nivel'!$C$7,"BI", IF(B45='vlr nivel'!$C$8,"BII",IF(B45='vlr nivel'!$C$9,"BIII",IF(B45='vlr nivel'!$C$10,"BIV",IF(B45='vlr nivel'!$C$11,"BV",IF(B45='vlr nivel'!$C$12,"CI",IF(B45='vlr nivel'!$C$13,"CII",IF(B45='vlr nivel'!$C$14,"CIII",IF(B45='vlr nivel'!$C$15,"CIV",IF(B45='vlr nivel'!$C$16,"CV",IF(B45='vlr nivel'!$C$17,"D"))))))))))))))))))))))))))))))))</f>
        <v>BI</v>
      </c>
      <c r="D45" s="30">
        <f>IF(INPC!A26&gt;=$F$7,INPC!A26,"Não")</f>
        <v>41609</v>
      </c>
      <c r="E45" s="31" t="str">
        <f>IF(C45&gt;=$F$8,VLOOKUP($F$8,'vlr nivel'!$D$1:$F$17,3,FALSE),"0")</f>
        <v>0</v>
      </c>
      <c r="F45" s="31" t="str">
        <f>IF(C45&gt;=$F$10,VLOOKUP($F$10,'vlr nivel'!$D$1:$F$17,3,FALSE),IF(E45="0","0",VLOOKUP(C45,'vlr nivel'!$D$1:$F$17,3,FALSE)))</f>
        <v>0</v>
      </c>
      <c r="G45" s="32">
        <f t="shared" si="2"/>
        <v>0</v>
      </c>
      <c r="H45" s="31" t="str">
        <f>IF(F45&lt;&gt;"0",VLOOKUP($J$8,'vlr nivel'!$D$1:$F$26,3,FALSE)*($G$5/100),"0")</f>
        <v>0</v>
      </c>
      <c r="I45" s="31" t="str">
        <f>IF(F45&lt;&gt;"0",VLOOKUP($J$10,'vlr nivel'!$D$1:$F$26,3,FALSE)*($G$5/100),"0")</f>
        <v>0</v>
      </c>
      <c r="J45" s="32">
        <f t="shared" si="3"/>
        <v>0</v>
      </c>
      <c r="K45" s="32">
        <f t="shared" si="4"/>
        <v>0</v>
      </c>
      <c r="L45" s="31">
        <f>VLOOKUP(D45,INPC!$A$1:$C$54,3,FALSE)*K45/100</f>
        <v>0</v>
      </c>
      <c r="M45" s="32">
        <f t="shared" si="5"/>
        <v>0</v>
      </c>
      <c r="N45" s="32">
        <f t="shared" si="6"/>
        <v>0</v>
      </c>
    </row>
    <row r="46" spans="1:14">
      <c r="A46" s="4">
        <f t="shared" si="0"/>
        <v>11.166666666666666</v>
      </c>
      <c r="B46" s="4">
        <f t="shared" si="1"/>
        <v>11</v>
      </c>
      <c r="C46" s="4" t="str">
        <f>IF(B46='vlr nivel'!$B$2,"AI",IF(B46='vlr nivel'!$B$3,"AII", IF(B46='vlr nivel'!$B$4,"AIII", IF(B46='vlr nivel'!$B$5,"AIV", IF(B46='vlr nivel'!$B$6,"AV", IF(B46='vlr nivel'!$B$7,"BI", IF(B46='vlr nivel'!$B$8,"BII",IF(B46='vlr nivel'!$B$9,"BIII",IF(B46='vlr nivel'!$B$10,"BIV",IF(B46='vlr nivel'!$B$11,"BV",IF(B46='vlr nivel'!$B$12,"CI",IF(B46='vlr nivel'!$B$13,"CII",IF(B46='vlr nivel'!$B$14,"CIII",IF(B46='vlr nivel'!$B$15,"CIV",IF(B46='vlr nivel'!$B$16,"CV",IF(B46='vlr nivel'!$B$17,"D", IF(B46='vlr nivel'!$C$2,"AI",IF(B46='vlr nivel'!$C$3,"AII", IF(B46='vlr nivel'!$C$4,"AIII", IF(B46='vlr nivel'!$C$5,"AIV", IF(B46='vlr nivel'!$C$6,"AV", IF(B46='vlr nivel'!$C$7,"BI", IF(B46='vlr nivel'!$C$8,"BII",IF(B46='vlr nivel'!$C$9,"BIII",IF(B46='vlr nivel'!$C$10,"BIV",IF(B46='vlr nivel'!$C$11,"BV",IF(B46='vlr nivel'!$C$12,"CI",IF(B46='vlr nivel'!$C$13,"CII",IF(B46='vlr nivel'!$C$14,"CIII",IF(B46='vlr nivel'!$C$15,"CIV",IF(B46='vlr nivel'!$C$16,"CV",IF(B46='vlr nivel'!$C$17,"D"))))))))))))))))))))))))))))))))</f>
        <v>BI</v>
      </c>
      <c r="D46" s="30">
        <f>IF(INPC!A27&gt;=$F$7,INPC!A27,"Não")</f>
        <v>41640</v>
      </c>
      <c r="E46" s="31" t="str">
        <f>IF(C46&gt;=$F$8,VLOOKUP($F$8,'vlr nivel'!$D$1:$F$17,3,FALSE),"0")</f>
        <v>0</v>
      </c>
      <c r="F46" s="31" t="str">
        <f>IF(C46&gt;=$F$10,VLOOKUP($F$10,'vlr nivel'!$D$1:$F$17,3,FALSE),IF(E46="0","0",VLOOKUP(C46,'vlr nivel'!$D$1:$F$17,3,FALSE)))</f>
        <v>0</v>
      </c>
      <c r="G46" s="32">
        <f t="shared" si="2"/>
        <v>0</v>
      </c>
      <c r="H46" s="31" t="str">
        <f>IF(F46&lt;&gt;"0",VLOOKUP($J$8,'vlr nivel'!$D$1:$F$26,3,FALSE)*($G$5/100),"0")</f>
        <v>0</v>
      </c>
      <c r="I46" s="31" t="str">
        <f>IF(F46&lt;&gt;"0",VLOOKUP($J$10,'vlr nivel'!$D$1:$F$26,3,FALSE)*($G$5/100),"0")</f>
        <v>0</v>
      </c>
      <c r="J46" s="32">
        <f t="shared" si="3"/>
        <v>0</v>
      </c>
      <c r="K46" s="32">
        <f t="shared" si="4"/>
        <v>0</v>
      </c>
      <c r="L46" s="31">
        <f>VLOOKUP(D46,INPC!$A$1:$C$54,3,FALSE)*K46/100</f>
        <v>0</v>
      </c>
      <c r="M46" s="32">
        <f t="shared" si="5"/>
        <v>0</v>
      </c>
      <c r="N46" s="32">
        <f t="shared" si="6"/>
        <v>0</v>
      </c>
    </row>
    <row r="47" spans="1:14">
      <c r="A47" s="4">
        <f t="shared" si="0"/>
        <v>11.25</v>
      </c>
      <c r="B47" s="4">
        <f t="shared" si="1"/>
        <v>11</v>
      </c>
      <c r="C47" s="4" t="str">
        <f>IF(B47='vlr nivel'!$B$2,"AI",IF(B47='vlr nivel'!$B$3,"AII", IF(B47='vlr nivel'!$B$4,"AIII", IF(B47='vlr nivel'!$B$5,"AIV", IF(B47='vlr nivel'!$B$6,"AV", IF(B47='vlr nivel'!$B$7,"BI", IF(B47='vlr nivel'!$B$8,"BII",IF(B47='vlr nivel'!$B$9,"BIII",IF(B47='vlr nivel'!$B$10,"BIV",IF(B47='vlr nivel'!$B$11,"BV",IF(B47='vlr nivel'!$B$12,"CI",IF(B47='vlr nivel'!$B$13,"CII",IF(B47='vlr nivel'!$B$14,"CIII",IF(B47='vlr nivel'!$B$15,"CIV",IF(B47='vlr nivel'!$B$16,"CV",IF(B47='vlr nivel'!$B$17,"D", IF(B47='vlr nivel'!$C$2,"AI",IF(B47='vlr nivel'!$C$3,"AII", IF(B47='vlr nivel'!$C$4,"AIII", IF(B47='vlr nivel'!$C$5,"AIV", IF(B47='vlr nivel'!$C$6,"AV", IF(B47='vlr nivel'!$C$7,"BI", IF(B47='vlr nivel'!$C$8,"BII",IF(B47='vlr nivel'!$C$9,"BIII",IF(B47='vlr nivel'!$C$10,"BIV",IF(B47='vlr nivel'!$C$11,"BV",IF(B47='vlr nivel'!$C$12,"CI",IF(B47='vlr nivel'!$C$13,"CII",IF(B47='vlr nivel'!$C$14,"CIII",IF(B47='vlr nivel'!$C$15,"CIV",IF(B47='vlr nivel'!$C$16,"CV",IF(B47='vlr nivel'!$C$17,"D"))))))))))))))))))))))))))))))))</f>
        <v>BI</v>
      </c>
      <c r="D47" s="30">
        <f>IF(INPC!A28&gt;=$F$7,INPC!A28,"Não")</f>
        <v>41671</v>
      </c>
      <c r="E47" s="31" t="str">
        <f>IF(C47&gt;=$F$8,VLOOKUP($F$8,'vlr nivel'!$D$1:$F$17,3,FALSE),"0")</f>
        <v>0</v>
      </c>
      <c r="F47" s="31" t="str">
        <f>IF(C47&gt;=$F$10,VLOOKUP($F$10,'vlr nivel'!$D$1:$F$17,3,FALSE),IF(E47="0","0",VLOOKUP(C47,'vlr nivel'!$D$1:$F$17,3,FALSE)))</f>
        <v>0</v>
      </c>
      <c r="G47" s="32">
        <f t="shared" si="2"/>
        <v>0</v>
      </c>
      <c r="H47" s="31" t="str">
        <f>IF(F47&lt;&gt;"0",VLOOKUP($J$8,'vlr nivel'!$D$1:$F$26,3,FALSE)*($G$5/100),"0")</f>
        <v>0</v>
      </c>
      <c r="I47" s="31" t="str">
        <f>IF(F47&lt;&gt;"0",VLOOKUP($J$10,'vlr nivel'!$D$1:$F$26,3,FALSE)*($G$5/100),"0")</f>
        <v>0</v>
      </c>
      <c r="J47" s="32">
        <f t="shared" si="3"/>
        <v>0</v>
      </c>
      <c r="K47" s="32">
        <f t="shared" si="4"/>
        <v>0</v>
      </c>
      <c r="L47" s="31">
        <f>VLOOKUP(D47,INPC!$A$1:$C$54,3,FALSE)*K47/100</f>
        <v>0</v>
      </c>
      <c r="M47" s="32">
        <f t="shared" si="5"/>
        <v>0</v>
      </c>
      <c r="N47" s="32">
        <f t="shared" si="6"/>
        <v>0</v>
      </c>
    </row>
    <row r="48" spans="1:14">
      <c r="A48" s="4">
        <f t="shared" si="0"/>
        <v>11.333333333333334</v>
      </c>
      <c r="B48" s="4">
        <f t="shared" si="1"/>
        <v>11</v>
      </c>
      <c r="C48" s="4" t="str">
        <f>IF(B48='vlr nivel'!$B$2,"AI",IF(B48='vlr nivel'!$B$3,"AII", IF(B48='vlr nivel'!$B$4,"AIII", IF(B48='vlr nivel'!$B$5,"AIV", IF(B48='vlr nivel'!$B$6,"AV", IF(B48='vlr nivel'!$B$7,"BI", IF(B48='vlr nivel'!$B$8,"BII",IF(B48='vlr nivel'!$B$9,"BIII",IF(B48='vlr nivel'!$B$10,"BIV",IF(B48='vlr nivel'!$B$11,"BV",IF(B48='vlr nivel'!$B$12,"CI",IF(B48='vlr nivel'!$B$13,"CII",IF(B48='vlr nivel'!$B$14,"CIII",IF(B48='vlr nivel'!$B$15,"CIV",IF(B48='vlr nivel'!$B$16,"CV",IF(B48='vlr nivel'!$B$17,"D", IF(B48='vlr nivel'!$C$2,"AI",IF(B48='vlr nivel'!$C$3,"AII", IF(B48='vlr nivel'!$C$4,"AIII", IF(B48='vlr nivel'!$C$5,"AIV", IF(B48='vlr nivel'!$C$6,"AV", IF(B48='vlr nivel'!$C$7,"BI", IF(B48='vlr nivel'!$C$8,"BII",IF(B48='vlr nivel'!$C$9,"BIII",IF(B48='vlr nivel'!$C$10,"BIV",IF(B48='vlr nivel'!$C$11,"BV",IF(B48='vlr nivel'!$C$12,"CI",IF(B48='vlr nivel'!$C$13,"CII",IF(B48='vlr nivel'!$C$14,"CIII",IF(B48='vlr nivel'!$C$15,"CIV",IF(B48='vlr nivel'!$C$16,"CV",IF(B48='vlr nivel'!$C$17,"D"))))))))))))))))))))))))))))))))</f>
        <v>BI</v>
      </c>
      <c r="D48" s="30">
        <f>IF(INPC!A29&gt;=$F$7,INPC!A29,"Não")</f>
        <v>41699</v>
      </c>
      <c r="E48" s="31" t="str">
        <f>IF(C48&gt;=$F$8,VLOOKUP($F$8,'vlr nivel'!$D$1:$F$17,3,FALSE),"0")</f>
        <v>0</v>
      </c>
      <c r="F48" s="31" t="str">
        <f>IF(C48&gt;=$F$10,VLOOKUP($F$10,'vlr nivel'!$D$1:$F$17,3,FALSE),IF(E48="0","0",VLOOKUP(C48,'vlr nivel'!$D$1:$F$17,3,FALSE)))</f>
        <v>0</v>
      </c>
      <c r="G48" s="32">
        <f t="shared" si="2"/>
        <v>0</v>
      </c>
      <c r="H48" s="31" t="str">
        <f>IF(F48&lt;&gt;"0",VLOOKUP($J$8,'vlr nivel'!$D$1:$F$26,3,FALSE)*($G$5/100),"0")</f>
        <v>0</v>
      </c>
      <c r="I48" s="31" t="str">
        <f>IF(F48&lt;&gt;"0",VLOOKUP($J$10,'vlr nivel'!$D$1:$F$26,3,FALSE)*($G$5/100),"0")</f>
        <v>0</v>
      </c>
      <c r="J48" s="32">
        <f t="shared" si="3"/>
        <v>0</v>
      </c>
      <c r="K48" s="32">
        <f t="shared" si="4"/>
        <v>0</v>
      </c>
      <c r="L48" s="31">
        <f>VLOOKUP(D48,INPC!$A$1:$C$54,3,FALSE)*K48/100</f>
        <v>0</v>
      </c>
      <c r="M48" s="32">
        <f t="shared" si="5"/>
        <v>0</v>
      </c>
      <c r="N48" s="32">
        <f t="shared" si="6"/>
        <v>0</v>
      </c>
    </row>
    <row r="49" spans="1:14">
      <c r="A49" s="4">
        <f t="shared" si="0"/>
        <v>11.416666666666666</v>
      </c>
      <c r="B49" s="4">
        <f t="shared" si="1"/>
        <v>11</v>
      </c>
      <c r="C49" s="4" t="str">
        <f>IF(B49='vlr nivel'!$B$2,"AI",IF(B49='vlr nivel'!$B$3,"AII", IF(B49='vlr nivel'!$B$4,"AIII", IF(B49='vlr nivel'!$B$5,"AIV", IF(B49='vlr nivel'!$B$6,"AV", IF(B49='vlr nivel'!$B$7,"BI", IF(B49='vlr nivel'!$B$8,"BII",IF(B49='vlr nivel'!$B$9,"BIII",IF(B49='vlr nivel'!$B$10,"BIV",IF(B49='vlr nivel'!$B$11,"BV",IF(B49='vlr nivel'!$B$12,"CI",IF(B49='vlr nivel'!$B$13,"CII",IF(B49='vlr nivel'!$B$14,"CIII",IF(B49='vlr nivel'!$B$15,"CIV",IF(B49='vlr nivel'!$B$16,"CV",IF(B49='vlr nivel'!$B$17,"D", IF(B49='vlr nivel'!$C$2,"AI",IF(B49='vlr nivel'!$C$3,"AII", IF(B49='vlr nivel'!$C$4,"AIII", IF(B49='vlr nivel'!$C$5,"AIV", IF(B49='vlr nivel'!$C$6,"AV", IF(B49='vlr nivel'!$C$7,"BI", IF(B49='vlr nivel'!$C$8,"BII",IF(B49='vlr nivel'!$C$9,"BIII",IF(B49='vlr nivel'!$C$10,"BIV",IF(B49='vlr nivel'!$C$11,"BV",IF(B49='vlr nivel'!$C$12,"CI",IF(B49='vlr nivel'!$C$13,"CII",IF(B49='vlr nivel'!$C$14,"CIII",IF(B49='vlr nivel'!$C$15,"CIV",IF(B49='vlr nivel'!$C$16,"CV",IF(B49='vlr nivel'!$C$17,"D"))))))))))))))))))))))))))))))))</f>
        <v>BI</v>
      </c>
      <c r="D49" s="30">
        <f>IF(INPC!A30&gt;=$F$7,INPC!A30,"Não")</f>
        <v>41730</v>
      </c>
      <c r="E49" s="31" t="str">
        <f>IF(C49&gt;=$F$8,VLOOKUP($F$8,'vlr nivel'!$D$1:$F$17,3,FALSE),"0")</f>
        <v>0</v>
      </c>
      <c r="F49" s="31" t="str">
        <f>IF(C49&gt;=$F$10,VLOOKUP($F$10,'vlr nivel'!$D$1:$F$17,3,FALSE),IF(E49="0","0",VLOOKUP(C49,'vlr nivel'!$D$1:$F$17,3,FALSE)))</f>
        <v>0</v>
      </c>
      <c r="G49" s="32">
        <f t="shared" si="2"/>
        <v>0</v>
      </c>
      <c r="H49" s="31" t="str">
        <f>IF(F49&lt;&gt;"0",VLOOKUP($J$8,'vlr nivel'!$D$1:$F$26,3,FALSE)*($G$5/100),"0")</f>
        <v>0</v>
      </c>
      <c r="I49" s="31" t="str">
        <f>IF(F49&lt;&gt;"0",VLOOKUP($J$10,'vlr nivel'!$D$1:$F$26,3,FALSE)*($G$5/100),"0")</f>
        <v>0</v>
      </c>
      <c r="J49" s="32">
        <f t="shared" si="3"/>
        <v>0</v>
      </c>
      <c r="K49" s="32">
        <f t="shared" si="4"/>
        <v>0</v>
      </c>
      <c r="L49" s="31">
        <f>VLOOKUP(D49,INPC!$A$1:$C$54,3,FALSE)*K49/100</f>
        <v>0</v>
      </c>
      <c r="M49" s="32">
        <f t="shared" si="5"/>
        <v>0</v>
      </c>
      <c r="N49" s="32">
        <f t="shared" si="6"/>
        <v>0</v>
      </c>
    </row>
    <row r="50" spans="1:14">
      <c r="A50" s="4">
        <f t="shared" si="0"/>
        <v>11.5</v>
      </c>
      <c r="B50" s="4">
        <f t="shared" si="1"/>
        <v>11</v>
      </c>
      <c r="C50" s="4" t="str">
        <f>IF(B50='vlr nivel'!$B$2,"AI",IF(B50='vlr nivel'!$B$3,"AII", IF(B50='vlr nivel'!$B$4,"AIII", IF(B50='vlr nivel'!$B$5,"AIV", IF(B50='vlr nivel'!$B$6,"AV", IF(B50='vlr nivel'!$B$7,"BI", IF(B50='vlr nivel'!$B$8,"BII",IF(B50='vlr nivel'!$B$9,"BIII",IF(B50='vlr nivel'!$B$10,"BIV",IF(B50='vlr nivel'!$B$11,"BV",IF(B50='vlr nivel'!$B$12,"CI",IF(B50='vlr nivel'!$B$13,"CII",IF(B50='vlr nivel'!$B$14,"CIII",IF(B50='vlr nivel'!$B$15,"CIV",IF(B50='vlr nivel'!$B$16,"CV",IF(B50='vlr nivel'!$B$17,"D", IF(B50='vlr nivel'!$C$2,"AI",IF(B50='vlr nivel'!$C$3,"AII", IF(B50='vlr nivel'!$C$4,"AIII", IF(B50='vlr nivel'!$C$5,"AIV", IF(B50='vlr nivel'!$C$6,"AV", IF(B50='vlr nivel'!$C$7,"BI", IF(B50='vlr nivel'!$C$8,"BII",IF(B50='vlr nivel'!$C$9,"BIII",IF(B50='vlr nivel'!$C$10,"BIV",IF(B50='vlr nivel'!$C$11,"BV",IF(B50='vlr nivel'!$C$12,"CI",IF(B50='vlr nivel'!$C$13,"CII",IF(B50='vlr nivel'!$C$14,"CIII",IF(B50='vlr nivel'!$C$15,"CIV",IF(B50='vlr nivel'!$C$16,"CV",IF(B50='vlr nivel'!$C$17,"D"))))))))))))))))))))))))))))))))</f>
        <v>BI</v>
      </c>
      <c r="D50" s="30">
        <f>IF(INPC!A31&gt;=$F$7,INPC!A31,"Não")</f>
        <v>41760</v>
      </c>
      <c r="E50" s="31" t="str">
        <f>IF(C50&gt;=$F$8,VLOOKUP($F$8,'vlr nivel'!$D$1:$F$17,3,FALSE),"0")</f>
        <v>0</v>
      </c>
      <c r="F50" s="31" t="str">
        <f>IF(C50&gt;=$F$10,VLOOKUP($F$10,'vlr nivel'!$D$1:$F$17,3,FALSE),IF(E50="0","0",VLOOKUP(C50,'vlr nivel'!$D$1:$F$17,3,FALSE)))</f>
        <v>0</v>
      </c>
      <c r="G50" s="32">
        <f t="shared" si="2"/>
        <v>0</v>
      </c>
      <c r="H50" s="31" t="str">
        <f>IF(F50&lt;&gt;"0",VLOOKUP($J$8,'vlr nivel'!$D$1:$F$26,3,FALSE)*($G$5/100),"0")</f>
        <v>0</v>
      </c>
      <c r="I50" s="31" t="str">
        <f>IF(F50&lt;&gt;"0",VLOOKUP($J$10,'vlr nivel'!$D$1:$F$26,3,FALSE)*($G$5/100),"0")</f>
        <v>0</v>
      </c>
      <c r="J50" s="32">
        <f t="shared" si="3"/>
        <v>0</v>
      </c>
      <c r="K50" s="32">
        <f t="shared" si="4"/>
        <v>0</v>
      </c>
      <c r="L50" s="31">
        <f>VLOOKUP(D50,INPC!$A$1:$C$54,3,FALSE)*K50/100</f>
        <v>0</v>
      </c>
      <c r="M50" s="32">
        <f t="shared" si="5"/>
        <v>0</v>
      </c>
      <c r="N50" s="32">
        <f t="shared" si="6"/>
        <v>0</v>
      </c>
    </row>
    <row r="51" spans="1:14">
      <c r="A51" s="4">
        <f t="shared" si="0"/>
        <v>11.583333333333334</v>
      </c>
      <c r="B51" s="4">
        <f t="shared" si="1"/>
        <v>11</v>
      </c>
      <c r="C51" s="4" t="str">
        <f>IF(B51='vlr nivel'!$B$2,"AI",IF(B51='vlr nivel'!$B$3,"AII", IF(B51='vlr nivel'!$B$4,"AIII", IF(B51='vlr nivel'!$B$5,"AIV", IF(B51='vlr nivel'!$B$6,"AV", IF(B51='vlr nivel'!$B$7,"BI", IF(B51='vlr nivel'!$B$8,"BII",IF(B51='vlr nivel'!$B$9,"BIII",IF(B51='vlr nivel'!$B$10,"BIV",IF(B51='vlr nivel'!$B$11,"BV",IF(B51='vlr nivel'!$B$12,"CI",IF(B51='vlr nivel'!$B$13,"CII",IF(B51='vlr nivel'!$B$14,"CIII",IF(B51='vlr nivel'!$B$15,"CIV",IF(B51='vlr nivel'!$B$16,"CV",IF(B51='vlr nivel'!$B$17,"D", IF(B51='vlr nivel'!$C$2,"AI",IF(B51='vlr nivel'!$C$3,"AII", IF(B51='vlr nivel'!$C$4,"AIII", IF(B51='vlr nivel'!$C$5,"AIV", IF(B51='vlr nivel'!$C$6,"AV", IF(B51='vlr nivel'!$C$7,"BI", IF(B51='vlr nivel'!$C$8,"BII",IF(B51='vlr nivel'!$C$9,"BIII",IF(B51='vlr nivel'!$C$10,"BIV",IF(B51='vlr nivel'!$C$11,"BV",IF(B51='vlr nivel'!$C$12,"CI",IF(B51='vlr nivel'!$C$13,"CII",IF(B51='vlr nivel'!$C$14,"CIII",IF(B51='vlr nivel'!$C$15,"CIV",IF(B51='vlr nivel'!$C$16,"CV",IF(B51='vlr nivel'!$C$17,"D"))))))))))))))))))))))))))))))))</f>
        <v>BI</v>
      </c>
      <c r="D51" s="30">
        <f>IF(INPC!A32&gt;=$F$7,INPC!A32,"Não")</f>
        <v>41791</v>
      </c>
      <c r="E51" s="31" t="str">
        <f>IF(C51&gt;=$F$8,VLOOKUP($F$8,'vlr nivel'!$D$1:$F$17,3,FALSE),"0")</f>
        <v>0</v>
      </c>
      <c r="F51" s="31" t="str">
        <f>IF(C51&gt;=$F$10,VLOOKUP($F$10,'vlr nivel'!$D$1:$F$17,3,FALSE),IF(E51="0","0",VLOOKUP(C51,'vlr nivel'!$D$1:$F$17,3,FALSE)))</f>
        <v>0</v>
      </c>
      <c r="G51" s="32">
        <f t="shared" si="2"/>
        <v>0</v>
      </c>
      <c r="H51" s="31" t="str">
        <f>IF(F51&lt;&gt;"0",VLOOKUP($J$8,'vlr nivel'!$D$1:$F$26,3,FALSE)*($G$5/100),"0")</f>
        <v>0</v>
      </c>
      <c r="I51" s="31" t="str">
        <f>IF(F51&lt;&gt;"0",VLOOKUP($J$10,'vlr nivel'!$D$1:$F$26,3,FALSE)*($G$5/100),"0")</f>
        <v>0</v>
      </c>
      <c r="J51" s="32">
        <f t="shared" si="3"/>
        <v>0</v>
      </c>
      <c r="K51" s="32">
        <f t="shared" si="4"/>
        <v>0</v>
      </c>
      <c r="L51" s="31">
        <f>VLOOKUP(D51,INPC!$A$1:$C$54,3,FALSE)*K51/100</f>
        <v>0</v>
      </c>
      <c r="M51" s="32">
        <f t="shared" si="5"/>
        <v>0</v>
      </c>
      <c r="N51" s="32">
        <f t="shared" si="6"/>
        <v>0</v>
      </c>
    </row>
    <row r="52" spans="1:14">
      <c r="A52" s="4">
        <f t="shared" si="0"/>
        <v>11.666666666666666</v>
      </c>
      <c r="B52" s="4">
        <f t="shared" si="1"/>
        <v>11</v>
      </c>
      <c r="C52" s="4" t="str">
        <f>IF(B52='vlr nivel'!$B$2,"AI",IF(B52='vlr nivel'!$B$3,"AII", IF(B52='vlr nivel'!$B$4,"AIII", IF(B52='vlr nivel'!$B$5,"AIV", IF(B52='vlr nivel'!$B$6,"AV", IF(B52='vlr nivel'!$B$7,"BI", IF(B52='vlr nivel'!$B$8,"BII",IF(B52='vlr nivel'!$B$9,"BIII",IF(B52='vlr nivel'!$B$10,"BIV",IF(B52='vlr nivel'!$B$11,"BV",IF(B52='vlr nivel'!$B$12,"CI",IF(B52='vlr nivel'!$B$13,"CII",IF(B52='vlr nivel'!$B$14,"CIII",IF(B52='vlr nivel'!$B$15,"CIV",IF(B52='vlr nivel'!$B$16,"CV",IF(B52='vlr nivel'!$B$17,"D", IF(B52='vlr nivel'!$C$2,"AI",IF(B52='vlr nivel'!$C$3,"AII", IF(B52='vlr nivel'!$C$4,"AIII", IF(B52='vlr nivel'!$C$5,"AIV", IF(B52='vlr nivel'!$C$6,"AV", IF(B52='vlr nivel'!$C$7,"BI", IF(B52='vlr nivel'!$C$8,"BII",IF(B52='vlr nivel'!$C$9,"BIII",IF(B52='vlr nivel'!$C$10,"BIV",IF(B52='vlr nivel'!$C$11,"BV",IF(B52='vlr nivel'!$C$12,"CI",IF(B52='vlr nivel'!$C$13,"CII",IF(B52='vlr nivel'!$C$14,"CIII",IF(B52='vlr nivel'!$C$15,"CIV",IF(B52='vlr nivel'!$C$16,"CV",IF(B52='vlr nivel'!$C$17,"D"))))))))))))))))))))))))))))))))</f>
        <v>BI</v>
      </c>
      <c r="D52" s="30">
        <f>IF(INPC!A33&gt;=$F$7,INPC!A33,"Não")</f>
        <v>41821</v>
      </c>
      <c r="E52" s="31" t="str">
        <f>IF(C52&gt;=$F$8,VLOOKUP($F$8,'vlr nivel'!$D$1:$F$17,3,FALSE),"0")</f>
        <v>0</v>
      </c>
      <c r="F52" s="31" t="str">
        <f>IF(C52&gt;=$F$10,VLOOKUP($F$10,'vlr nivel'!$D$1:$F$17,3,FALSE),IF(E52="0","0",VLOOKUP(C52,'vlr nivel'!$D$1:$F$17,3,FALSE)))</f>
        <v>0</v>
      </c>
      <c r="G52" s="32">
        <f t="shared" si="2"/>
        <v>0</v>
      </c>
      <c r="H52" s="31" t="str">
        <f>IF(F52&lt;&gt;"0",VLOOKUP($J$8,'vlr nivel'!$D$1:$F$26,3,FALSE)*($G$5/100),"0")</f>
        <v>0</v>
      </c>
      <c r="I52" s="31" t="str">
        <f>IF(F52&lt;&gt;"0",VLOOKUP($J$10,'vlr nivel'!$D$1:$F$26,3,FALSE)*($G$5/100),"0")</f>
        <v>0</v>
      </c>
      <c r="J52" s="32">
        <f t="shared" si="3"/>
        <v>0</v>
      </c>
      <c r="K52" s="32">
        <f t="shared" si="4"/>
        <v>0</v>
      </c>
      <c r="L52" s="31">
        <f>VLOOKUP(D52,INPC!$A$1:$C$54,3,FALSE)*K52/100</f>
        <v>0</v>
      </c>
      <c r="M52" s="32">
        <f t="shared" si="5"/>
        <v>0</v>
      </c>
      <c r="N52" s="32">
        <f t="shared" si="6"/>
        <v>0</v>
      </c>
    </row>
    <row r="53" spans="1:14">
      <c r="A53" s="4">
        <f t="shared" si="0"/>
        <v>11.75</v>
      </c>
      <c r="B53" s="4">
        <f t="shared" si="1"/>
        <v>11</v>
      </c>
      <c r="C53" s="4" t="str">
        <f>IF(B53='vlr nivel'!$B$2,"AI",IF(B53='vlr nivel'!$B$3,"AII", IF(B53='vlr nivel'!$B$4,"AIII", IF(B53='vlr nivel'!$B$5,"AIV", IF(B53='vlr nivel'!$B$6,"AV", IF(B53='vlr nivel'!$B$7,"BI", IF(B53='vlr nivel'!$B$8,"BII",IF(B53='vlr nivel'!$B$9,"BIII",IF(B53='vlr nivel'!$B$10,"BIV",IF(B53='vlr nivel'!$B$11,"BV",IF(B53='vlr nivel'!$B$12,"CI",IF(B53='vlr nivel'!$B$13,"CII",IF(B53='vlr nivel'!$B$14,"CIII",IF(B53='vlr nivel'!$B$15,"CIV",IF(B53='vlr nivel'!$B$16,"CV",IF(B53='vlr nivel'!$B$17,"D", IF(B53='vlr nivel'!$C$2,"AI",IF(B53='vlr nivel'!$C$3,"AII", IF(B53='vlr nivel'!$C$4,"AIII", IF(B53='vlr nivel'!$C$5,"AIV", IF(B53='vlr nivel'!$C$6,"AV", IF(B53='vlr nivel'!$C$7,"BI", IF(B53='vlr nivel'!$C$8,"BII",IF(B53='vlr nivel'!$C$9,"BIII",IF(B53='vlr nivel'!$C$10,"BIV",IF(B53='vlr nivel'!$C$11,"BV",IF(B53='vlr nivel'!$C$12,"CI",IF(B53='vlr nivel'!$C$13,"CII",IF(B53='vlr nivel'!$C$14,"CIII",IF(B53='vlr nivel'!$C$15,"CIV",IF(B53='vlr nivel'!$C$16,"CV",IF(B53='vlr nivel'!$C$17,"D"))))))))))))))))))))))))))))))))</f>
        <v>BI</v>
      </c>
      <c r="D53" s="30">
        <f>IF(INPC!A34&gt;=$F$7,INPC!A34,"Não")</f>
        <v>41852</v>
      </c>
      <c r="E53" s="31" t="str">
        <f>IF(C53&gt;=$F$8,VLOOKUP($F$8,'vlr nivel'!$D$1:$F$17,3,FALSE),"0")</f>
        <v>0</v>
      </c>
      <c r="F53" s="31" t="str">
        <f>IF(C53&gt;=$F$10,VLOOKUP($F$10,'vlr nivel'!$D$1:$F$17,3,FALSE),IF(E53="0","0",VLOOKUP(C53,'vlr nivel'!$D$1:$F$17,3,FALSE)))</f>
        <v>0</v>
      </c>
      <c r="G53" s="32">
        <f t="shared" si="2"/>
        <v>0</v>
      </c>
      <c r="H53" s="31" t="str">
        <f>IF(F53&lt;&gt;"0",VLOOKUP($J$8,'vlr nivel'!$D$1:$F$26,3,FALSE)*($G$5/100),"0")</f>
        <v>0</v>
      </c>
      <c r="I53" s="31" t="str">
        <f>IF(F53&lt;&gt;"0",VLOOKUP($J$10,'vlr nivel'!$D$1:$F$26,3,FALSE)*($G$5/100),"0")</f>
        <v>0</v>
      </c>
      <c r="J53" s="32">
        <f t="shared" si="3"/>
        <v>0</v>
      </c>
      <c r="K53" s="32">
        <f t="shared" si="4"/>
        <v>0</v>
      </c>
      <c r="L53" s="31">
        <f>VLOOKUP(D53,INPC!$A$1:$C$54,3,FALSE)*K53/100</f>
        <v>0</v>
      </c>
      <c r="M53" s="32">
        <f t="shared" si="5"/>
        <v>0</v>
      </c>
      <c r="N53" s="32">
        <f t="shared" si="6"/>
        <v>0</v>
      </c>
    </row>
    <row r="54" spans="1:14">
      <c r="A54" s="4">
        <f t="shared" si="0"/>
        <v>11.833333333333334</v>
      </c>
      <c r="B54" s="4">
        <f t="shared" si="1"/>
        <v>11</v>
      </c>
      <c r="C54" s="4" t="str">
        <f>IF(B54='vlr nivel'!$B$2,"AI",IF(B54='vlr nivel'!$B$3,"AII", IF(B54='vlr nivel'!$B$4,"AIII", IF(B54='vlr nivel'!$B$5,"AIV", IF(B54='vlr nivel'!$B$6,"AV", IF(B54='vlr nivel'!$B$7,"BI", IF(B54='vlr nivel'!$B$8,"BII",IF(B54='vlr nivel'!$B$9,"BIII",IF(B54='vlr nivel'!$B$10,"BIV",IF(B54='vlr nivel'!$B$11,"BV",IF(B54='vlr nivel'!$B$12,"CI",IF(B54='vlr nivel'!$B$13,"CII",IF(B54='vlr nivel'!$B$14,"CIII",IF(B54='vlr nivel'!$B$15,"CIV",IF(B54='vlr nivel'!$B$16,"CV",IF(B54='vlr nivel'!$B$17,"D", IF(B54='vlr nivel'!$C$2,"AI",IF(B54='vlr nivel'!$C$3,"AII", IF(B54='vlr nivel'!$C$4,"AIII", IF(B54='vlr nivel'!$C$5,"AIV", IF(B54='vlr nivel'!$C$6,"AV", IF(B54='vlr nivel'!$C$7,"BI", IF(B54='vlr nivel'!$C$8,"BII",IF(B54='vlr nivel'!$C$9,"BIII",IF(B54='vlr nivel'!$C$10,"BIV",IF(B54='vlr nivel'!$C$11,"BV",IF(B54='vlr nivel'!$C$12,"CI",IF(B54='vlr nivel'!$C$13,"CII",IF(B54='vlr nivel'!$C$14,"CIII",IF(B54='vlr nivel'!$C$15,"CIV",IF(B54='vlr nivel'!$C$16,"CV",IF(B54='vlr nivel'!$C$17,"D"))))))))))))))))))))))))))))))))</f>
        <v>BI</v>
      </c>
      <c r="D54" s="30">
        <f>IF(INPC!A35&gt;=$F$7,INPC!A35,"Não")</f>
        <v>41883</v>
      </c>
      <c r="E54" s="31" t="str">
        <f>IF(C54&gt;=$F$8,VLOOKUP($F$8,'vlr nivel'!$D$1:$F$17,3,FALSE),"0")</f>
        <v>0</v>
      </c>
      <c r="F54" s="31" t="str">
        <f>IF(C54&gt;=$F$10,VLOOKUP($F$10,'vlr nivel'!$D$1:$F$17,3,FALSE),IF(E54="0","0",VLOOKUP(C54,'vlr nivel'!$D$1:$F$17,3,FALSE)))</f>
        <v>0</v>
      </c>
      <c r="G54" s="32">
        <f t="shared" si="2"/>
        <v>0</v>
      </c>
      <c r="H54" s="31" t="str">
        <f>IF(F54&lt;&gt;"0",VLOOKUP($J$8,'vlr nivel'!$D$1:$F$26,3,FALSE)*($G$5/100),"0")</f>
        <v>0</v>
      </c>
      <c r="I54" s="31" t="str">
        <f>IF(F54&lt;&gt;"0",VLOOKUP($J$10,'vlr nivel'!$D$1:$F$26,3,FALSE)*($G$5/100),"0")</f>
        <v>0</v>
      </c>
      <c r="J54" s="32">
        <f t="shared" si="3"/>
        <v>0</v>
      </c>
      <c r="K54" s="32">
        <f t="shared" si="4"/>
        <v>0</v>
      </c>
      <c r="L54" s="31">
        <f>VLOOKUP(D54,INPC!$A$1:$C$54,3,FALSE)*K54/100</f>
        <v>0</v>
      </c>
      <c r="M54" s="32">
        <f t="shared" si="5"/>
        <v>0</v>
      </c>
      <c r="N54" s="32">
        <f t="shared" si="6"/>
        <v>0</v>
      </c>
    </row>
    <row r="55" spans="1:14">
      <c r="A55" s="4">
        <f t="shared" si="0"/>
        <v>11.916666666666666</v>
      </c>
      <c r="B55" s="4">
        <f t="shared" si="1"/>
        <v>11</v>
      </c>
      <c r="C55" s="4" t="str">
        <f>IF(B55='vlr nivel'!$B$2,"AI",IF(B55='vlr nivel'!$B$3,"AII", IF(B55='vlr nivel'!$B$4,"AIII", IF(B55='vlr nivel'!$B$5,"AIV", IF(B55='vlr nivel'!$B$6,"AV", IF(B55='vlr nivel'!$B$7,"BI", IF(B55='vlr nivel'!$B$8,"BII",IF(B55='vlr nivel'!$B$9,"BIII",IF(B55='vlr nivel'!$B$10,"BIV",IF(B55='vlr nivel'!$B$11,"BV",IF(B55='vlr nivel'!$B$12,"CI",IF(B55='vlr nivel'!$B$13,"CII",IF(B55='vlr nivel'!$B$14,"CIII",IF(B55='vlr nivel'!$B$15,"CIV",IF(B55='vlr nivel'!$B$16,"CV",IF(B55='vlr nivel'!$B$17,"D", IF(B55='vlr nivel'!$C$2,"AI",IF(B55='vlr nivel'!$C$3,"AII", IF(B55='vlr nivel'!$C$4,"AIII", IF(B55='vlr nivel'!$C$5,"AIV", IF(B55='vlr nivel'!$C$6,"AV", IF(B55='vlr nivel'!$C$7,"BI", IF(B55='vlr nivel'!$C$8,"BII",IF(B55='vlr nivel'!$C$9,"BIII",IF(B55='vlr nivel'!$C$10,"BIV",IF(B55='vlr nivel'!$C$11,"BV",IF(B55='vlr nivel'!$C$12,"CI",IF(B55='vlr nivel'!$C$13,"CII",IF(B55='vlr nivel'!$C$14,"CIII",IF(B55='vlr nivel'!$C$15,"CIV",IF(B55='vlr nivel'!$C$16,"CV",IF(B55='vlr nivel'!$C$17,"D"))))))))))))))))))))))))))))))))</f>
        <v>BI</v>
      </c>
      <c r="D55" s="30">
        <f>IF(INPC!A36&gt;=$F$7,INPC!A36,"Não")</f>
        <v>41913</v>
      </c>
      <c r="E55" s="31" t="str">
        <f>IF(C55&gt;=$F$8,VLOOKUP($F$8,'vlr nivel'!$D$1:$F$17,3,FALSE),"0")</f>
        <v>0</v>
      </c>
      <c r="F55" s="31" t="str">
        <f>IF(C55&gt;=$F$10,VLOOKUP($F$10,'vlr nivel'!$D$1:$F$17,3,FALSE),IF(E55="0","0",VLOOKUP(C55,'vlr nivel'!$D$1:$F$17,3,FALSE)))</f>
        <v>0</v>
      </c>
      <c r="G55" s="32">
        <f t="shared" si="2"/>
        <v>0</v>
      </c>
      <c r="H55" s="31" t="str">
        <f>IF(F55&lt;&gt;"0",VLOOKUP($J$8,'vlr nivel'!$D$1:$F$26,3,FALSE)*($G$5/100),"0")</f>
        <v>0</v>
      </c>
      <c r="I55" s="31" t="str">
        <f>IF(F55&lt;&gt;"0",VLOOKUP($J$10,'vlr nivel'!$D$1:$F$26,3,FALSE)*($G$5/100),"0")</f>
        <v>0</v>
      </c>
      <c r="J55" s="32">
        <f t="shared" si="3"/>
        <v>0</v>
      </c>
      <c r="K55" s="32">
        <f t="shared" si="4"/>
        <v>0</v>
      </c>
      <c r="L55" s="31">
        <f>VLOOKUP(D55,INPC!$A$1:$C$54,3,FALSE)*K55/100</f>
        <v>0</v>
      </c>
      <c r="M55" s="32">
        <f t="shared" si="5"/>
        <v>0</v>
      </c>
      <c r="N55" s="32">
        <f t="shared" si="6"/>
        <v>0</v>
      </c>
    </row>
    <row r="56" spans="1:14">
      <c r="A56" s="4">
        <f t="shared" si="0"/>
        <v>12</v>
      </c>
      <c r="B56" s="4">
        <f t="shared" si="1"/>
        <v>12</v>
      </c>
      <c r="C56" s="4" t="str">
        <f>IF(B56='vlr nivel'!$B$2,"AI",IF(B56='vlr nivel'!$B$3,"AII", IF(B56='vlr nivel'!$B$4,"AIII", IF(B56='vlr nivel'!$B$5,"AIV", IF(B56='vlr nivel'!$B$6,"AV", IF(B56='vlr nivel'!$B$7,"BI", IF(B56='vlr nivel'!$B$8,"BII",IF(B56='vlr nivel'!$B$9,"BIII",IF(B56='vlr nivel'!$B$10,"BIV",IF(B56='vlr nivel'!$B$11,"BV",IF(B56='vlr nivel'!$B$12,"CI",IF(B56='vlr nivel'!$B$13,"CII",IF(B56='vlr nivel'!$B$14,"CIII",IF(B56='vlr nivel'!$B$15,"CIV",IF(B56='vlr nivel'!$B$16,"CV",IF(B56='vlr nivel'!$B$17,"D", IF(B56='vlr nivel'!$C$2,"AI",IF(B56='vlr nivel'!$C$3,"AII", IF(B56='vlr nivel'!$C$4,"AIII", IF(B56='vlr nivel'!$C$5,"AIV", IF(B56='vlr nivel'!$C$6,"AV", IF(B56='vlr nivel'!$C$7,"BI", IF(B56='vlr nivel'!$C$8,"BII",IF(B56='vlr nivel'!$C$9,"BIII",IF(B56='vlr nivel'!$C$10,"BIV",IF(B56='vlr nivel'!$C$11,"BV",IF(B56='vlr nivel'!$C$12,"CI",IF(B56='vlr nivel'!$C$13,"CII",IF(B56='vlr nivel'!$C$14,"CIII",IF(B56='vlr nivel'!$C$15,"CIV",IF(B56='vlr nivel'!$C$16,"CV",IF(B56='vlr nivel'!$C$17,"D"))))))))))))))))))))))))))))))))</f>
        <v>BI</v>
      </c>
      <c r="D56" s="30">
        <f>IF(INPC!A37&gt;=$F$7,INPC!A37,"Não")</f>
        <v>41944</v>
      </c>
      <c r="E56" s="31" t="str">
        <f>IF(C56&gt;=$F$8,VLOOKUP($F$8,'vlr nivel'!$D$1:$F$17,3,FALSE),"0")</f>
        <v>0</v>
      </c>
      <c r="F56" s="31" t="str">
        <f>IF(C56&gt;=$F$10,VLOOKUP($F$10,'vlr nivel'!$D$1:$F$17,3,FALSE),IF(E56="0","0",VLOOKUP(C56,'vlr nivel'!$D$1:$F$17,3,FALSE)))</f>
        <v>0</v>
      </c>
      <c r="G56" s="32">
        <f t="shared" si="2"/>
        <v>0</v>
      </c>
      <c r="H56" s="31" t="str">
        <f>IF(F56&lt;&gt;"0",VLOOKUP($J$8,'vlr nivel'!$D$1:$F$26,3,FALSE)*($G$5/100),"0")</f>
        <v>0</v>
      </c>
      <c r="I56" s="31" t="str">
        <f>IF(F56&lt;&gt;"0",VLOOKUP($J$10,'vlr nivel'!$D$1:$F$26,3,FALSE)*($G$5/100),"0")</f>
        <v>0</v>
      </c>
      <c r="J56" s="32">
        <f t="shared" si="3"/>
        <v>0</v>
      </c>
      <c r="K56" s="32">
        <f t="shared" si="4"/>
        <v>0</v>
      </c>
      <c r="L56" s="31">
        <f>VLOOKUP(D56,INPC!$A$1:$C$54,3,FALSE)*K56/100</f>
        <v>0</v>
      </c>
      <c r="M56" s="32">
        <f t="shared" si="5"/>
        <v>0</v>
      </c>
      <c r="N56" s="32">
        <f t="shared" si="6"/>
        <v>0</v>
      </c>
    </row>
    <row r="57" spans="1:14">
      <c r="A57" s="4">
        <f t="shared" si="0"/>
        <v>12.083333333333334</v>
      </c>
      <c r="B57" s="4">
        <f t="shared" si="1"/>
        <v>12</v>
      </c>
      <c r="C57" s="4" t="str">
        <f>IF(B57='vlr nivel'!$B$2,"AI",IF(B57='vlr nivel'!$B$3,"AII", IF(B57='vlr nivel'!$B$4,"AIII", IF(B57='vlr nivel'!$B$5,"AIV", IF(B57='vlr nivel'!$B$6,"AV", IF(B57='vlr nivel'!$B$7,"BI", IF(B57='vlr nivel'!$B$8,"BII",IF(B57='vlr nivel'!$B$9,"BIII",IF(B57='vlr nivel'!$B$10,"BIV",IF(B57='vlr nivel'!$B$11,"BV",IF(B57='vlr nivel'!$B$12,"CI",IF(B57='vlr nivel'!$B$13,"CII",IF(B57='vlr nivel'!$B$14,"CIII",IF(B57='vlr nivel'!$B$15,"CIV",IF(B57='vlr nivel'!$B$16,"CV",IF(B57='vlr nivel'!$B$17,"D", IF(B57='vlr nivel'!$C$2,"AI",IF(B57='vlr nivel'!$C$3,"AII", IF(B57='vlr nivel'!$C$4,"AIII", IF(B57='vlr nivel'!$C$5,"AIV", IF(B57='vlr nivel'!$C$6,"AV", IF(B57='vlr nivel'!$C$7,"BI", IF(B57='vlr nivel'!$C$8,"BII",IF(B57='vlr nivel'!$C$9,"BIII",IF(B57='vlr nivel'!$C$10,"BIV",IF(B57='vlr nivel'!$C$11,"BV",IF(B57='vlr nivel'!$C$12,"CI",IF(B57='vlr nivel'!$C$13,"CII",IF(B57='vlr nivel'!$C$14,"CIII",IF(B57='vlr nivel'!$C$15,"CIV",IF(B57='vlr nivel'!$C$16,"CV",IF(B57='vlr nivel'!$C$17,"D"))))))))))))))))))))))))))))))))</f>
        <v>BI</v>
      </c>
      <c r="D57" s="30">
        <f>IF(INPC!A38&gt;=$F$7,INPC!A38,"Não")</f>
        <v>41974</v>
      </c>
      <c r="E57" s="31" t="str">
        <f>IF(C57&gt;=$F$8,VLOOKUP($F$8,'vlr nivel'!$D$1:$F$17,3,FALSE),"0")</f>
        <v>0</v>
      </c>
      <c r="F57" s="31" t="str">
        <f>IF(C57&gt;=$F$10,VLOOKUP($F$10,'vlr nivel'!$D$1:$F$17,3,FALSE),IF(E57="0","0",VLOOKUP(C57,'vlr nivel'!$D$1:$F$17,3,FALSE)))</f>
        <v>0</v>
      </c>
      <c r="G57" s="32">
        <f t="shared" si="2"/>
        <v>0</v>
      </c>
      <c r="H57" s="31" t="str">
        <f>IF(F57&lt;&gt;"0",VLOOKUP($J$8,'vlr nivel'!$D$1:$F$26,3,FALSE)*($G$5/100),"0")</f>
        <v>0</v>
      </c>
      <c r="I57" s="31" t="str">
        <f>IF(F57&lt;&gt;"0",VLOOKUP($J$10,'vlr nivel'!$D$1:$F$26,3,FALSE)*($G$5/100),"0")</f>
        <v>0</v>
      </c>
      <c r="J57" s="32">
        <f t="shared" si="3"/>
        <v>0</v>
      </c>
      <c r="K57" s="32">
        <f t="shared" si="4"/>
        <v>0</v>
      </c>
      <c r="L57" s="31">
        <f>VLOOKUP(D57,INPC!$A$1:$C$54,3,FALSE)*K57/100</f>
        <v>0</v>
      </c>
      <c r="M57" s="32">
        <f t="shared" si="5"/>
        <v>0</v>
      </c>
      <c r="N57" s="32">
        <f t="shared" si="6"/>
        <v>0</v>
      </c>
    </row>
    <row r="58" spans="1:14">
      <c r="A58" s="4">
        <f t="shared" si="0"/>
        <v>12.166666666666666</v>
      </c>
      <c r="B58" s="4">
        <f t="shared" si="1"/>
        <v>12</v>
      </c>
      <c r="C58" s="4" t="str">
        <f>IF(B58='vlr nivel'!$B$2,"AI",IF(B58='vlr nivel'!$B$3,"AII", IF(B58='vlr nivel'!$B$4,"AIII", IF(B58='vlr nivel'!$B$5,"AIV", IF(B58='vlr nivel'!$B$6,"AV", IF(B58='vlr nivel'!$B$7,"BI", IF(B58='vlr nivel'!$B$8,"BII",IF(B58='vlr nivel'!$B$9,"BIII",IF(B58='vlr nivel'!$B$10,"BIV",IF(B58='vlr nivel'!$B$11,"BV",IF(B58='vlr nivel'!$B$12,"CI",IF(B58='vlr nivel'!$B$13,"CII",IF(B58='vlr nivel'!$B$14,"CIII",IF(B58='vlr nivel'!$B$15,"CIV",IF(B58='vlr nivel'!$B$16,"CV",IF(B58='vlr nivel'!$B$17,"D", IF(B58='vlr nivel'!$C$2,"AI",IF(B58='vlr nivel'!$C$3,"AII", IF(B58='vlr nivel'!$C$4,"AIII", IF(B58='vlr nivel'!$C$5,"AIV", IF(B58='vlr nivel'!$C$6,"AV", IF(B58='vlr nivel'!$C$7,"BI", IF(B58='vlr nivel'!$C$8,"BII",IF(B58='vlr nivel'!$C$9,"BIII",IF(B58='vlr nivel'!$C$10,"BIV",IF(B58='vlr nivel'!$C$11,"BV",IF(B58='vlr nivel'!$C$12,"CI",IF(B58='vlr nivel'!$C$13,"CII",IF(B58='vlr nivel'!$C$14,"CIII",IF(B58='vlr nivel'!$C$15,"CIV",IF(B58='vlr nivel'!$C$16,"CV",IF(B58='vlr nivel'!$C$17,"D"))))))))))))))))))))))))))))))))</f>
        <v>BI</v>
      </c>
      <c r="D58" s="30">
        <f>IF(INPC!A39&gt;=$F$7,INPC!A39,"Não")</f>
        <v>42005</v>
      </c>
      <c r="E58" s="31" t="str">
        <f>IF(C58&gt;=$F$8,VLOOKUP($F$8,'vlr nivel'!$D$1:$F$17,3,FALSE),"0")</f>
        <v>0</v>
      </c>
      <c r="F58" s="31" t="str">
        <f>IF(C58&gt;=$F$10,VLOOKUP($F$10,'vlr nivel'!$D$1:$F$17,3,FALSE),IF(E58="0","0",VLOOKUP(C58,'vlr nivel'!$D$1:$F$17,3,FALSE)))</f>
        <v>0</v>
      </c>
      <c r="G58" s="32">
        <f t="shared" si="2"/>
        <v>0</v>
      </c>
      <c r="H58" s="31" t="str">
        <f>IF(F58&lt;&gt;"0",VLOOKUP($J$8,'vlr nivel'!$D$1:$F$26,3,FALSE)*($G$5/100),"0")</f>
        <v>0</v>
      </c>
      <c r="I58" s="31" t="str">
        <f>IF(F58&lt;&gt;"0",VLOOKUP($J$10,'vlr nivel'!$D$1:$F$26,3,FALSE)*($G$5/100),"0")</f>
        <v>0</v>
      </c>
      <c r="J58" s="32">
        <f t="shared" si="3"/>
        <v>0</v>
      </c>
      <c r="K58" s="32">
        <f t="shared" si="4"/>
        <v>0</v>
      </c>
      <c r="L58" s="31">
        <f>VLOOKUP(D58,INPC!$A$1:$C$54,3,FALSE)*K58/100</f>
        <v>0</v>
      </c>
      <c r="M58" s="32">
        <f t="shared" si="5"/>
        <v>0</v>
      </c>
      <c r="N58" s="32">
        <f t="shared" si="6"/>
        <v>0</v>
      </c>
    </row>
    <row r="59" spans="1:14">
      <c r="A59" s="4">
        <f t="shared" si="0"/>
        <v>12.25</v>
      </c>
      <c r="B59" s="4">
        <f t="shared" si="1"/>
        <v>12</v>
      </c>
      <c r="C59" s="4" t="str">
        <f>IF(B59='vlr nivel'!$B$2,"AI",IF(B59='vlr nivel'!$B$3,"AII", IF(B59='vlr nivel'!$B$4,"AIII", IF(B59='vlr nivel'!$B$5,"AIV", IF(B59='vlr nivel'!$B$6,"AV", IF(B59='vlr nivel'!$B$7,"BI", IF(B59='vlr nivel'!$B$8,"BII",IF(B59='vlr nivel'!$B$9,"BIII",IF(B59='vlr nivel'!$B$10,"BIV",IF(B59='vlr nivel'!$B$11,"BV",IF(B59='vlr nivel'!$B$12,"CI",IF(B59='vlr nivel'!$B$13,"CII",IF(B59='vlr nivel'!$B$14,"CIII",IF(B59='vlr nivel'!$B$15,"CIV",IF(B59='vlr nivel'!$B$16,"CV",IF(B59='vlr nivel'!$B$17,"D", IF(B59='vlr nivel'!$C$2,"AI",IF(B59='vlr nivel'!$C$3,"AII", IF(B59='vlr nivel'!$C$4,"AIII", IF(B59='vlr nivel'!$C$5,"AIV", IF(B59='vlr nivel'!$C$6,"AV", IF(B59='vlr nivel'!$C$7,"BI", IF(B59='vlr nivel'!$C$8,"BII",IF(B59='vlr nivel'!$C$9,"BIII",IF(B59='vlr nivel'!$C$10,"BIV",IF(B59='vlr nivel'!$C$11,"BV",IF(B59='vlr nivel'!$C$12,"CI",IF(B59='vlr nivel'!$C$13,"CII",IF(B59='vlr nivel'!$C$14,"CIII",IF(B59='vlr nivel'!$C$15,"CIV",IF(B59='vlr nivel'!$C$16,"CV",IF(B59='vlr nivel'!$C$17,"D"))))))))))))))))))))))))))))))))</f>
        <v>BI</v>
      </c>
      <c r="D59" s="30">
        <f>IF(INPC!A40&gt;=$F$7,INPC!A40,"Não")</f>
        <v>42036</v>
      </c>
      <c r="E59" s="31" t="str">
        <f>IF(C59&gt;=$F$8,VLOOKUP($F$8,'vlr nivel'!$D$1:$F$17,3,FALSE),"0")</f>
        <v>0</v>
      </c>
      <c r="F59" s="31" t="str">
        <f>IF(C59&gt;=$F$10,VLOOKUP($F$10,'vlr nivel'!$D$1:$F$17,3,FALSE),IF(E59="0","0",VLOOKUP(C59,'vlr nivel'!$D$1:$F$17,3,FALSE)))</f>
        <v>0</v>
      </c>
      <c r="G59" s="32">
        <f t="shared" si="2"/>
        <v>0</v>
      </c>
      <c r="H59" s="31" t="str">
        <f>IF(F59&lt;&gt;"0",VLOOKUP($J$8,'vlr nivel'!$D$1:$F$26,3,FALSE)*($G$5/100),"0")</f>
        <v>0</v>
      </c>
      <c r="I59" s="31" t="str">
        <f>IF(F59&lt;&gt;"0",VLOOKUP($J$10,'vlr nivel'!$D$1:$F$26,3,FALSE)*($G$5/100),"0")</f>
        <v>0</v>
      </c>
      <c r="J59" s="32">
        <f t="shared" si="3"/>
        <v>0</v>
      </c>
      <c r="K59" s="32">
        <f t="shared" si="4"/>
        <v>0</v>
      </c>
      <c r="L59" s="31">
        <f>VLOOKUP(D59,INPC!$A$1:$C$54,3,FALSE)*K59/100</f>
        <v>0</v>
      </c>
      <c r="M59" s="32">
        <f t="shared" si="5"/>
        <v>0</v>
      </c>
      <c r="N59" s="32">
        <f t="shared" si="6"/>
        <v>0</v>
      </c>
    </row>
    <row r="60" spans="1:14">
      <c r="A60" s="4">
        <f t="shared" si="0"/>
        <v>12.333333333333334</v>
      </c>
      <c r="B60" s="4">
        <f t="shared" si="1"/>
        <v>12</v>
      </c>
      <c r="C60" s="4" t="str">
        <f>IF(B60='vlr nivel'!$B$2,"AI",IF(B60='vlr nivel'!$B$3,"AII", IF(B60='vlr nivel'!$B$4,"AIII", IF(B60='vlr nivel'!$B$5,"AIV", IF(B60='vlr nivel'!$B$6,"AV", IF(B60='vlr nivel'!$B$7,"BI", IF(B60='vlr nivel'!$B$8,"BII",IF(B60='vlr nivel'!$B$9,"BIII",IF(B60='vlr nivel'!$B$10,"BIV",IF(B60='vlr nivel'!$B$11,"BV",IF(B60='vlr nivel'!$B$12,"CI",IF(B60='vlr nivel'!$B$13,"CII",IF(B60='vlr nivel'!$B$14,"CIII",IF(B60='vlr nivel'!$B$15,"CIV",IF(B60='vlr nivel'!$B$16,"CV",IF(B60='vlr nivel'!$B$17,"D", IF(B60='vlr nivel'!$C$2,"AI",IF(B60='vlr nivel'!$C$3,"AII", IF(B60='vlr nivel'!$C$4,"AIII", IF(B60='vlr nivel'!$C$5,"AIV", IF(B60='vlr nivel'!$C$6,"AV", IF(B60='vlr nivel'!$C$7,"BI", IF(B60='vlr nivel'!$C$8,"BII",IF(B60='vlr nivel'!$C$9,"BIII",IF(B60='vlr nivel'!$C$10,"BIV",IF(B60='vlr nivel'!$C$11,"BV",IF(B60='vlr nivel'!$C$12,"CI",IF(B60='vlr nivel'!$C$13,"CII",IF(B60='vlr nivel'!$C$14,"CIII",IF(B60='vlr nivel'!$C$15,"CIV",IF(B60='vlr nivel'!$C$16,"CV",IF(B60='vlr nivel'!$C$17,"D"))))))))))))))))))))))))))))))))</f>
        <v>BI</v>
      </c>
      <c r="D60" s="30">
        <f>IF(INPC!A41&gt;=$F$7,INPC!A41,"Não")</f>
        <v>42064</v>
      </c>
      <c r="E60" s="31" t="str">
        <f>IF(C60&gt;=$F$8,VLOOKUP($F$8,'vlr nivel'!$D$1:$F$17,3,FALSE),"0")</f>
        <v>0</v>
      </c>
      <c r="F60" s="31" t="str">
        <f>IF(C60&gt;=$F$10,VLOOKUP($F$10,'vlr nivel'!$D$1:$F$17,3,FALSE),IF(E60="0","0",VLOOKUP(C60,'vlr nivel'!$D$1:$F$17,3,FALSE)))</f>
        <v>0</v>
      </c>
      <c r="G60" s="32">
        <f t="shared" si="2"/>
        <v>0</v>
      </c>
      <c r="H60" s="31" t="str">
        <f>IF(F60&lt;&gt;"0",VLOOKUP($J$8,'vlr nivel'!$D$1:$F$26,3,FALSE)*($G$5/100),"0")</f>
        <v>0</v>
      </c>
      <c r="I60" s="31" t="str">
        <f>IF(F60&lt;&gt;"0",VLOOKUP($J$10,'vlr nivel'!$D$1:$F$26,3,FALSE)*($G$5/100),"0")</f>
        <v>0</v>
      </c>
      <c r="J60" s="32">
        <f t="shared" si="3"/>
        <v>0</v>
      </c>
      <c r="K60" s="32">
        <f t="shared" si="4"/>
        <v>0</v>
      </c>
      <c r="L60" s="31">
        <f>VLOOKUP(D60,INPC!$A$1:$C$54,3,FALSE)*K60/100</f>
        <v>0</v>
      </c>
      <c r="M60" s="32">
        <f t="shared" si="5"/>
        <v>0</v>
      </c>
      <c r="N60" s="32">
        <f t="shared" si="6"/>
        <v>0</v>
      </c>
    </row>
    <row r="61" spans="1:14">
      <c r="A61" s="4">
        <f t="shared" si="0"/>
        <v>12.416666666666666</v>
      </c>
      <c r="B61" s="4">
        <f t="shared" si="1"/>
        <v>12</v>
      </c>
      <c r="C61" s="4" t="str">
        <f>IF(B61='vlr nivel'!$B$2,"AI",IF(B61='vlr nivel'!$B$3,"AII", IF(B61='vlr nivel'!$B$4,"AIII", IF(B61='vlr nivel'!$B$5,"AIV", IF(B61='vlr nivel'!$B$6,"AV", IF(B61='vlr nivel'!$B$7,"BI", IF(B61='vlr nivel'!$B$8,"BII",IF(B61='vlr nivel'!$B$9,"BIII",IF(B61='vlr nivel'!$B$10,"BIV",IF(B61='vlr nivel'!$B$11,"BV",IF(B61='vlr nivel'!$B$12,"CI",IF(B61='vlr nivel'!$B$13,"CII",IF(B61='vlr nivel'!$B$14,"CIII",IF(B61='vlr nivel'!$B$15,"CIV",IF(B61='vlr nivel'!$B$16,"CV",IF(B61='vlr nivel'!$B$17,"D", IF(B61='vlr nivel'!$C$2,"AI",IF(B61='vlr nivel'!$C$3,"AII", IF(B61='vlr nivel'!$C$4,"AIII", IF(B61='vlr nivel'!$C$5,"AIV", IF(B61='vlr nivel'!$C$6,"AV", IF(B61='vlr nivel'!$C$7,"BI", IF(B61='vlr nivel'!$C$8,"BII",IF(B61='vlr nivel'!$C$9,"BIII",IF(B61='vlr nivel'!$C$10,"BIV",IF(B61='vlr nivel'!$C$11,"BV",IF(B61='vlr nivel'!$C$12,"CI",IF(B61='vlr nivel'!$C$13,"CII",IF(B61='vlr nivel'!$C$14,"CIII",IF(B61='vlr nivel'!$C$15,"CIV",IF(B61='vlr nivel'!$C$16,"CV",IF(B61='vlr nivel'!$C$17,"D"))))))))))))))))))))))))))))))))</f>
        <v>BI</v>
      </c>
      <c r="D61" s="30">
        <f>IF(INPC!A42&gt;=$F$7,INPC!A42,"Não")</f>
        <v>42095</v>
      </c>
      <c r="E61" s="31" t="str">
        <f>IF(C61&gt;=$F$8,VLOOKUP($F$8,'vlr nivel'!$D$1:$F$17,3,FALSE),"0")</f>
        <v>0</v>
      </c>
      <c r="F61" s="31" t="str">
        <f>IF(C61&gt;=$F$10,VLOOKUP($F$10,'vlr nivel'!$D$1:$F$17,3,FALSE),IF(E61="0","0",VLOOKUP(C61,'vlr nivel'!$D$1:$F$17,3,FALSE)))</f>
        <v>0</v>
      </c>
      <c r="G61" s="32">
        <f t="shared" si="2"/>
        <v>0</v>
      </c>
      <c r="H61" s="31" t="str">
        <f>IF(F61&lt;&gt;"0",VLOOKUP($J$8,'vlr nivel'!$D$1:$F$26,3,FALSE)*($G$5/100),"0")</f>
        <v>0</v>
      </c>
      <c r="I61" s="31" t="str">
        <f>IF(F61&lt;&gt;"0",VLOOKUP($J$10,'vlr nivel'!$D$1:$F$26,3,FALSE)*($G$5/100),"0")</f>
        <v>0</v>
      </c>
      <c r="J61" s="32">
        <f t="shared" si="3"/>
        <v>0</v>
      </c>
      <c r="K61" s="32">
        <f t="shared" si="4"/>
        <v>0</v>
      </c>
      <c r="L61" s="31">
        <f>VLOOKUP(D61,INPC!$A$1:$C$54,3,FALSE)*K61/100</f>
        <v>0</v>
      </c>
      <c r="M61" s="32">
        <f t="shared" si="5"/>
        <v>0</v>
      </c>
      <c r="N61" s="32">
        <f t="shared" si="6"/>
        <v>0</v>
      </c>
    </row>
    <row r="62" spans="1:14">
      <c r="A62" s="4">
        <f t="shared" si="0"/>
        <v>12.5</v>
      </c>
      <c r="B62" s="4">
        <f t="shared" si="1"/>
        <v>12</v>
      </c>
      <c r="C62" s="4" t="str">
        <f>IF(B62='vlr nivel'!$B$2,"AI",IF(B62='vlr nivel'!$B$3,"AII", IF(B62='vlr nivel'!$B$4,"AIII", IF(B62='vlr nivel'!$B$5,"AIV", IF(B62='vlr nivel'!$B$6,"AV", IF(B62='vlr nivel'!$B$7,"BI", IF(B62='vlr nivel'!$B$8,"BII",IF(B62='vlr nivel'!$B$9,"BIII",IF(B62='vlr nivel'!$B$10,"BIV",IF(B62='vlr nivel'!$B$11,"BV",IF(B62='vlr nivel'!$B$12,"CI",IF(B62='vlr nivel'!$B$13,"CII",IF(B62='vlr nivel'!$B$14,"CIII",IF(B62='vlr nivel'!$B$15,"CIV",IF(B62='vlr nivel'!$B$16,"CV",IF(B62='vlr nivel'!$B$17,"D", IF(B62='vlr nivel'!$C$2,"AI",IF(B62='vlr nivel'!$C$3,"AII", IF(B62='vlr nivel'!$C$4,"AIII", IF(B62='vlr nivel'!$C$5,"AIV", IF(B62='vlr nivel'!$C$6,"AV", IF(B62='vlr nivel'!$C$7,"BI", IF(B62='vlr nivel'!$C$8,"BII",IF(B62='vlr nivel'!$C$9,"BIII",IF(B62='vlr nivel'!$C$10,"BIV",IF(B62='vlr nivel'!$C$11,"BV",IF(B62='vlr nivel'!$C$12,"CI",IF(B62='vlr nivel'!$C$13,"CII",IF(B62='vlr nivel'!$C$14,"CIII",IF(B62='vlr nivel'!$C$15,"CIV",IF(B62='vlr nivel'!$C$16,"CV",IF(B62='vlr nivel'!$C$17,"D"))))))))))))))))))))))))))))))))</f>
        <v>BI</v>
      </c>
      <c r="D62" s="30">
        <f>IF(INPC!A43&gt;=$F$7,INPC!A43,"Não")</f>
        <v>42125</v>
      </c>
      <c r="E62" s="31" t="str">
        <f>IF(C62&gt;=$F$8,VLOOKUP($F$8,'vlr nivel'!$D$1:$F$17,3,FALSE),"0")</f>
        <v>0</v>
      </c>
      <c r="F62" s="31" t="str">
        <f>IF(C62&gt;=$F$10,VLOOKUP($F$10,'vlr nivel'!$D$1:$F$17,3,FALSE),IF(E62="0","0",VLOOKUP(C62,'vlr nivel'!$D$1:$F$17,3,FALSE)))</f>
        <v>0</v>
      </c>
      <c r="G62" s="32">
        <f t="shared" si="2"/>
        <v>0</v>
      </c>
      <c r="H62" s="31" t="str">
        <f>IF(F62&lt;&gt;"0",VLOOKUP($J$8,'vlr nivel'!$D$1:$F$26,3,FALSE)*($G$5/100),"0")</f>
        <v>0</v>
      </c>
      <c r="I62" s="31" t="str">
        <f>IF(F62&lt;&gt;"0",VLOOKUP($J$10,'vlr nivel'!$D$1:$F$26,3,FALSE)*($G$5/100),"0")</f>
        <v>0</v>
      </c>
      <c r="J62" s="32">
        <f t="shared" si="3"/>
        <v>0</v>
      </c>
      <c r="K62" s="32">
        <f t="shared" si="4"/>
        <v>0</v>
      </c>
      <c r="L62" s="31">
        <f>VLOOKUP(D62,INPC!$A$1:$C$54,3,FALSE)*K62/100</f>
        <v>0</v>
      </c>
      <c r="M62" s="32">
        <f t="shared" si="5"/>
        <v>0</v>
      </c>
      <c r="N62" s="32">
        <f t="shared" si="6"/>
        <v>0</v>
      </c>
    </row>
    <row r="63" spans="1:14">
      <c r="A63" s="4">
        <f t="shared" si="0"/>
        <v>12.583333333333334</v>
      </c>
      <c r="B63" s="4">
        <f t="shared" si="1"/>
        <v>12</v>
      </c>
      <c r="C63" s="4" t="str">
        <f>IF(B63='vlr nivel'!$B$2,"AI",IF(B63='vlr nivel'!$B$3,"AII", IF(B63='vlr nivel'!$B$4,"AIII", IF(B63='vlr nivel'!$B$5,"AIV", IF(B63='vlr nivel'!$B$6,"AV", IF(B63='vlr nivel'!$B$7,"BI", IF(B63='vlr nivel'!$B$8,"BII",IF(B63='vlr nivel'!$B$9,"BIII",IF(B63='vlr nivel'!$B$10,"BIV",IF(B63='vlr nivel'!$B$11,"BV",IF(B63='vlr nivel'!$B$12,"CI",IF(B63='vlr nivel'!$B$13,"CII",IF(B63='vlr nivel'!$B$14,"CIII",IF(B63='vlr nivel'!$B$15,"CIV",IF(B63='vlr nivel'!$B$16,"CV",IF(B63='vlr nivel'!$B$17,"D", IF(B63='vlr nivel'!$C$2,"AI",IF(B63='vlr nivel'!$C$3,"AII", IF(B63='vlr nivel'!$C$4,"AIII", IF(B63='vlr nivel'!$C$5,"AIV", IF(B63='vlr nivel'!$C$6,"AV", IF(B63='vlr nivel'!$C$7,"BI", IF(B63='vlr nivel'!$C$8,"BII",IF(B63='vlr nivel'!$C$9,"BIII",IF(B63='vlr nivel'!$C$10,"BIV",IF(B63='vlr nivel'!$C$11,"BV",IF(B63='vlr nivel'!$C$12,"CI",IF(B63='vlr nivel'!$C$13,"CII",IF(B63='vlr nivel'!$C$14,"CIII",IF(B63='vlr nivel'!$C$15,"CIV",IF(B63='vlr nivel'!$C$16,"CV",IF(B63='vlr nivel'!$C$17,"D"))))))))))))))))))))))))))))))))</f>
        <v>BI</v>
      </c>
      <c r="D63" s="30">
        <f>IF(INPC!A44&gt;=$F$7,INPC!A44,"Não")</f>
        <v>42156</v>
      </c>
      <c r="E63" s="31" t="str">
        <f>IF(C63&gt;=$F$8,VLOOKUP($F$8,'vlr nivel'!$D$1:$F$17,3,FALSE),"0")</f>
        <v>0</v>
      </c>
      <c r="F63" s="31" t="str">
        <f>IF(C63&gt;=$F$10,VLOOKUP($F$10,'vlr nivel'!$D$1:$F$17,3,FALSE),IF(E63="0","0",VLOOKUP(C63,'vlr nivel'!$D$1:$F$17,3,FALSE)))</f>
        <v>0</v>
      </c>
      <c r="G63" s="32">
        <f t="shared" si="2"/>
        <v>0</v>
      </c>
      <c r="H63" s="31" t="str">
        <f>IF(F63&lt;&gt;"0",VLOOKUP($J$8,'vlr nivel'!$D$1:$F$26,3,FALSE)*($G$5/100),"0")</f>
        <v>0</v>
      </c>
      <c r="I63" s="31" t="str">
        <f>IF(F63&lt;&gt;"0",VLOOKUP($J$10,'vlr nivel'!$D$1:$F$26,3,FALSE)*($G$5/100),"0")</f>
        <v>0</v>
      </c>
      <c r="J63" s="32">
        <f t="shared" si="3"/>
        <v>0</v>
      </c>
      <c r="K63" s="32">
        <f t="shared" si="4"/>
        <v>0</v>
      </c>
      <c r="L63" s="31">
        <f>VLOOKUP(D63,INPC!$A$1:$C$54,3,FALSE)*K63/100</f>
        <v>0</v>
      </c>
      <c r="M63" s="32">
        <f t="shared" si="5"/>
        <v>0</v>
      </c>
      <c r="N63" s="32">
        <f t="shared" si="6"/>
        <v>0</v>
      </c>
    </row>
    <row r="64" spans="1:14">
      <c r="A64" s="4">
        <f t="shared" si="0"/>
        <v>12.666666666666666</v>
      </c>
      <c r="B64" s="4">
        <f t="shared" si="1"/>
        <v>12</v>
      </c>
      <c r="C64" s="4" t="str">
        <f>IF(B64='vlr nivel'!$B$2,"AI",IF(B64='vlr nivel'!$B$3,"AII", IF(B64='vlr nivel'!$B$4,"AIII", IF(B64='vlr nivel'!$B$5,"AIV", IF(B64='vlr nivel'!$B$6,"AV", IF(B64='vlr nivel'!$B$7,"BI", IF(B64='vlr nivel'!$B$8,"BII",IF(B64='vlr nivel'!$B$9,"BIII",IF(B64='vlr nivel'!$B$10,"BIV",IF(B64='vlr nivel'!$B$11,"BV",IF(B64='vlr nivel'!$B$12,"CI",IF(B64='vlr nivel'!$B$13,"CII",IF(B64='vlr nivel'!$B$14,"CIII",IF(B64='vlr nivel'!$B$15,"CIV",IF(B64='vlr nivel'!$B$16,"CV",IF(B64='vlr nivel'!$B$17,"D", IF(B64='vlr nivel'!$C$2,"AI",IF(B64='vlr nivel'!$C$3,"AII", IF(B64='vlr nivel'!$C$4,"AIII", IF(B64='vlr nivel'!$C$5,"AIV", IF(B64='vlr nivel'!$C$6,"AV", IF(B64='vlr nivel'!$C$7,"BI", IF(B64='vlr nivel'!$C$8,"BII",IF(B64='vlr nivel'!$C$9,"BIII",IF(B64='vlr nivel'!$C$10,"BIV",IF(B64='vlr nivel'!$C$11,"BV",IF(B64='vlr nivel'!$C$12,"CI",IF(B64='vlr nivel'!$C$13,"CII",IF(B64='vlr nivel'!$C$14,"CIII",IF(B64='vlr nivel'!$C$15,"CIV",IF(B64='vlr nivel'!$C$16,"CV",IF(B64='vlr nivel'!$C$17,"D"))))))))))))))))))))))))))))))))</f>
        <v>BI</v>
      </c>
      <c r="D64" s="30">
        <f>IF(INPC!A45&gt;=$F$7,INPC!A45,"Não")</f>
        <v>42186</v>
      </c>
      <c r="E64" s="31" t="str">
        <f>IF(C64&gt;=$F$8,VLOOKUP($F$8,'vlr nivel'!$D$1:$F$17,3,FALSE),"0")</f>
        <v>0</v>
      </c>
      <c r="F64" s="31" t="str">
        <f>IF(C64&gt;=$F$10,VLOOKUP($F$10,'vlr nivel'!$D$1:$F$17,3,FALSE),IF(E64="0","0",VLOOKUP(C64,'vlr nivel'!$D$1:$F$17,3,FALSE)))</f>
        <v>0</v>
      </c>
      <c r="G64" s="32">
        <f t="shared" si="2"/>
        <v>0</v>
      </c>
      <c r="H64" s="31" t="str">
        <f>IF(F64&lt;&gt;"0",VLOOKUP($J$8,'vlr nivel'!$D$1:$F$26,3,FALSE)*($G$5/100),"0")</f>
        <v>0</v>
      </c>
      <c r="I64" s="31" t="str">
        <f>IF(F64&lt;&gt;"0",VLOOKUP($J$10,'vlr nivel'!$D$1:$F$26,3,FALSE)*($G$5/100),"0")</f>
        <v>0</v>
      </c>
      <c r="J64" s="32">
        <f t="shared" si="3"/>
        <v>0</v>
      </c>
      <c r="K64" s="32">
        <f t="shared" si="4"/>
        <v>0</v>
      </c>
      <c r="L64" s="31">
        <f>VLOOKUP(D64,INPC!$A$1:$C$54,3,FALSE)*K64/100</f>
        <v>0</v>
      </c>
      <c r="M64" s="32">
        <f t="shared" si="5"/>
        <v>0</v>
      </c>
      <c r="N64" s="32">
        <f t="shared" si="6"/>
        <v>0</v>
      </c>
    </row>
    <row r="65" spans="1:14">
      <c r="A65" s="4">
        <f t="shared" si="0"/>
        <v>12.75</v>
      </c>
      <c r="B65" s="4">
        <f t="shared" si="1"/>
        <v>12</v>
      </c>
      <c r="C65" s="4" t="str">
        <f>IF(B65='vlr nivel'!$B$2,"AI",IF(B65='vlr nivel'!$B$3,"AII", IF(B65='vlr nivel'!$B$4,"AIII", IF(B65='vlr nivel'!$B$5,"AIV", IF(B65='vlr nivel'!$B$6,"AV", IF(B65='vlr nivel'!$B$7,"BI", IF(B65='vlr nivel'!$B$8,"BII",IF(B65='vlr nivel'!$B$9,"BIII",IF(B65='vlr nivel'!$B$10,"BIV",IF(B65='vlr nivel'!$B$11,"BV",IF(B65='vlr nivel'!$B$12,"CI",IF(B65='vlr nivel'!$B$13,"CII",IF(B65='vlr nivel'!$B$14,"CIII",IF(B65='vlr nivel'!$B$15,"CIV",IF(B65='vlr nivel'!$B$16,"CV",IF(B65='vlr nivel'!$B$17,"D", IF(B65='vlr nivel'!$C$2,"AI",IF(B65='vlr nivel'!$C$3,"AII", IF(B65='vlr nivel'!$C$4,"AIII", IF(B65='vlr nivel'!$C$5,"AIV", IF(B65='vlr nivel'!$C$6,"AV", IF(B65='vlr nivel'!$C$7,"BI", IF(B65='vlr nivel'!$C$8,"BII",IF(B65='vlr nivel'!$C$9,"BIII",IF(B65='vlr nivel'!$C$10,"BIV",IF(B65='vlr nivel'!$C$11,"BV",IF(B65='vlr nivel'!$C$12,"CI",IF(B65='vlr nivel'!$C$13,"CII",IF(B65='vlr nivel'!$C$14,"CIII",IF(B65='vlr nivel'!$C$15,"CIV",IF(B65='vlr nivel'!$C$16,"CV",IF(B65='vlr nivel'!$C$17,"D"))))))))))))))))))))))))))))))))</f>
        <v>BI</v>
      </c>
      <c r="D65" s="30">
        <f>IF(INPC!A46&gt;=$F$7,INPC!A46,"Não")</f>
        <v>42217</v>
      </c>
      <c r="E65" s="31" t="str">
        <f>IF(C65&gt;=$F$8,VLOOKUP($F$8,'vlr nivel'!$D$1:$F$17,3,FALSE),"0")</f>
        <v>0</v>
      </c>
      <c r="F65" s="31" t="str">
        <f>IF(C65&gt;=$F$10,VLOOKUP($F$10,'vlr nivel'!$D$1:$F$17,3,FALSE),IF(E65="0","0",VLOOKUP(C65,'vlr nivel'!$D$1:$F$17,3,FALSE)))</f>
        <v>0</v>
      </c>
      <c r="G65" s="32">
        <f t="shared" si="2"/>
        <v>0</v>
      </c>
      <c r="H65" s="31" t="str">
        <f>IF(F65&lt;&gt;"0",VLOOKUP($J$8,'vlr nivel'!$D$1:$F$26,3,FALSE)*($G$5/100),"0")</f>
        <v>0</v>
      </c>
      <c r="I65" s="31" t="str">
        <f>IF(F65&lt;&gt;"0",VLOOKUP($J$10,'vlr nivel'!$D$1:$F$26,3,FALSE)*($G$5/100),"0")</f>
        <v>0</v>
      </c>
      <c r="J65" s="32">
        <f t="shared" si="3"/>
        <v>0</v>
      </c>
      <c r="K65" s="32">
        <f t="shared" si="4"/>
        <v>0</v>
      </c>
      <c r="L65" s="31">
        <f>VLOOKUP(D65,INPC!$A$1:$C$54,3,FALSE)*K65/100</f>
        <v>0</v>
      </c>
      <c r="M65" s="32">
        <f t="shared" si="5"/>
        <v>0</v>
      </c>
      <c r="N65" s="32">
        <f t="shared" si="6"/>
        <v>0</v>
      </c>
    </row>
    <row r="66" spans="1:14">
      <c r="A66" s="4">
        <f t="shared" si="0"/>
        <v>12.833333333333334</v>
      </c>
      <c r="B66" s="4">
        <f t="shared" si="1"/>
        <v>12</v>
      </c>
      <c r="C66" s="4" t="str">
        <f>IF(B66='vlr nivel'!$B$2,"AI",IF(B66='vlr nivel'!$B$3,"AII", IF(B66='vlr nivel'!$B$4,"AIII", IF(B66='vlr nivel'!$B$5,"AIV", IF(B66='vlr nivel'!$B$6,"AV", IF(B66='vlr nivel'!$B$7,"BI", IF(B66='vlr nivel'!$B$8,"BII",IF(B66='vlr nivel'!$B$9,"BIII",IF(B66='vlr nivel'!$B$10,"BIV",IF(B66='vlr nivel'!$B$11,"BV",IF(B66='vlr nivel'!$B$12,"CI",IF(B66='vlr nivel'!$B$13,"CII",IF(B66='vlr nivel'!$B$14,"CIII",IF(B66='vlr nivel'!$B$15,"CIV",IF(B66='vlr nivel'!$B$16,"CV",IF(B66='vlr nivel'!$B$17,"D", IF(B66='vlr nivel'!$C$2,"AI",IF(B66='vlr nivel'!$C$3,"AII", IF(B66='vlr nivel'!$C$4,"AIII", IF(B66='vlr nivel'!$C$5,"AIV", IF(B66='vlr nivel'!$C$6,"AV", IF(B66='vlr nivel'!$C$7,"BI", IF(B66='vlr nivel'!$C$8,"BII",IF(B66='vlr nivel'!$C$9,"BIII",IF(B66='vlr nivel'!$C$10,"BIV",IF(B66='vlr nivel'!$C$11,"BV",IF(B66='vlr nivel'!$C$12,"CI",IF(B66='vlr nivel'!$C$13,"CII",IF(B66='vlr nivel'!$C$14,"CIII",IF(B66='vlr nivel'!$C$15,"CIV",IF(B66='vlr nivel'!$C$16,"CV",IF(B66='vlr nivel'!$C$17,"D"))))))))))))))))))))))))))))))))</f>
        <v>BI</v>
      </c>
      <c r="D66" s="30">
        <f>IF(INPC!A47&gt;=$F$7,INPC!A47,"Não")</f>
        <v>42248</v>
      </c>
      <c r="E66" s="31" t="str">
        <f>IF(C66&gt;=$F$8,VLOOKUP($F$8,'vlr nivel'!$D$1:$F$17,3,FALSE),"0")</f>
        <v>0</v>
      </c>
      <c r="F66" s="31" t="str">
        <f>IF(C66&gt;=$F$10,VLOOKUP($F$10,'vlr nivel'!$D$1:$F$17,3,FALSE),IF(E66="0","0",VLOOKUP(C66,'vlr nivel'!$D$1:$F$17,3,FALSE)))</f>
        <v>0</v>
      </c>
      <c r="G66" s="32">
        <f t="shared" si="2"/>
        <v>0</v>
      </c>
      <c r="H66" s="31" t="str">
        <f>IF(F66&lt;&gt;"0",VLOOKUP($J$8,'vlr nivel'!$D$1:$F$26,3,FALSE)*($G$5/100),"0")</f>
        <v>0</v>
      </c>
      <c r="I66" s="31" t="str">
        <f>IF(F66&lt;&gt;"0",VLOOKUP($J$10,'vlr nivel'!$D$1:$F$26,3,FALSE)*($G$5/100),"0")</f>
        <v>0</v>
      </c>
      <c r="J66" s="32">
        <f t="shared" si="3"/>
        <v>0</v>
      </c>
      <c r="K66" s="32">
        <f t="shared" si="4"/>
        <v>0</v>
      </c>
      <c r="L66" s="31">
        <f>VLOOKUP(D66,INPC!$A$1:$C$54,3,FALSE)*K66/100</f>
        <v>0</v>
      </c>
      <c r="M66" s="32">
        <f t="shared" si="5"/>
        <v>0</v>
      </c>
      <c r="N66" s="32">
        <f t="shared" si="6"/>
        <v>0</v>
      </c>
    </row>
    <row r="67" spans="1:14">
      <c r="A67" s="4">
        <f t="shared" si="0"/>
        <v>12.916666666666666</v>
      </c>
      <c r="B67" s="4">
        <f t="shared" si="1"/>
        <v>12</v>
      </c>
      <c r="C67" s="4" t="str">
        <f>IF(B67='vlr nivel'!$B$2,"AI",IF(B67='vlr nivel'!$B$3,"AII", IF(B67='vlr nivel'!$B$4,"AIII", IF(B67='vlr nivel'!$B$5,"AIV", IF(B67='vlr nivel'!$B$6,"AV", IF(B67='vlr nivel'!$B$7,"BI", IF(B67='vlr nivel'!$B$8,"BII",IF(B67='vlr nivel'!$B$9,"BIII",IF(B67='vlr nivel'!$B$10,"BIV",IF(B67='vlr nivel'!$B$11,"BV",IF(B67='vlr nivel'!$B$12,"CI",IF(B67='vlr nivel'!$B$13,"CII",IF(B67='vlr nivel'!$B$14,"CIII",IF(B67='vlr nivel'!$B$15,"CIV",IF(B67='vlr nivel'!$B$16,"CV",IF(B67='vlr nivel'!$B$17,"D", IF(B67='vlr nivel'!$C$2,"AI",IF(B67='vlr nivel'!$C$3,"AII", IF(B67='vlr nivel'!$C$4,"AIII", IF(B67='vlr nivel'!$C$5,"AIV", IF(B67='vlr nivel'!$C$6,"AV", IF(B67='vlr nivel'!$C$7,"BI", IF(B67='vlr nivel'!$C$8,"BII",IF(B67='vlr nivel'!$C$9,"BIII",IF(B67='vlr nivel'!$C$10,"BIV",IF(B67='vlr nivel'!$C$11,"BV",IF(B67='vlr nivel'!$C$12,"CI",IF(B67='vlr nivel'!$C$13,"CII",IF(B67='vlr nivel'!$C$14,"CIII",IF(B67='vlr nivel'!$C$15,"CIV",IF(B67='vlr nivel'!$C$16,"CV",IF(B67='vlr nivel'!$C$17,"D"))))))))))))))))))))))))))))))))</f>
        <v>BI</v>
      </c>
      <c r="D67" s="30">
        <f>IF(INPC!A48&gt;=$F$7,INPC!A48,"Não")</f>
        <v>42278</v>
      </c>
      <c r="E67" s="31" t="str">
        <f>IF(C67&gt;=$F$8,VLOOKUP($F$8,'vlr nivel'!$D$1:$F$17,3,FALSE),"0")</f>
        <v>0</v>
      </c>
      <c r="F67" s="31" t="str">
        <f>IF(C67&gt;=$F$10,VLOOKUP($F$10,'vlr nivel'!$D$1:$F$17,3,FALSE),IF(E67="0","0",VLOOKUP(C67,'vlr nivel'!$D$1:$F$17,3,FALSE)))</f>
        <v>0</v>
      </c>
      <c r="G67" s="32">
        <f t="shared" si="2"/>
        <v>0</v>
      </c>
      <c r="H67" s="31" t="str">
        <f>IF(F67&lt;&gt;"0",VLOOKUP($J$8,'vlr nivel'!$D$1:$F$26,3,FALSE)*($G$5/100),"0")</f>
        <v>0</v>
      </c>
      <c r="I67" s="31" t="str">
        <f>IF(F67&lt;&gt;"0",VLOOKUP($J$10,'vlr nivel'!$D$1:$F$26,3,FALSE)*($G$5/100),"0")</f>
        <v>0</v>
      </c>
      <c r="J67" s="32">
        <f t="shared" si="3"/>
        <v>0</v>
      </c>
      <c r="K67" s="32">
        <f t="shared" si="4"/>
        <v>0</v>
      </c>
      <c r="L67" s="31">
        <f>VLOOKUP(D67,INPC!$A$1:$C$54,3,FALSE)*K67/100</f>
        <v>0</v>
      </c>
      <c r="M67" s="32">
        <f t="shared" si="5"/>
        <v>0</v>
      </c>
      <c r="N67" s="32">
        <f t="shared" si="6"/>
        <v>0</v>
      </c>
    </row>
    <row r="68" spans="1:14">
      <c r="A68" s="4">
        <f t="shared" si="0"/>
        <v>13</v>
      </c>
      <c r="B68" s="4">
        <f t="shared" si="1"/>
        <v>13</v>
      </c>
      <c r="C68" s="4" t="str">
        <f>IF(B68='vlr nivel'!$B$2,"AI",IF(B68='vlr nivel'!$B$3,"AII", IF(B68='vlr nivel'!$B$4,"AIII", IF(B68='vlr nivel'!$B$5,"AIV", IF(B68='vlr nivel'!$B$6,"AV", IF(B68='vlr nivel'!$B$7,"BI", IF(B68='vlr nivel'!$B$8,"BII",IF(B68='vlr nivel'!$B$9,"BIII",IF(B68='vlr nivel'!$B$10,"BIV",IF(B68='vlr nivel'!$B$11,"BV",IF(B68='vlr nivel'!$B$12,"CI",IF(B68='vlr nivel'!$B$13,"CII",IF(B68='vlr nivel'!$B$14,"CIII",IF(B68='vlr nivel'!$B$15,"CIV",IF(B68='vlr nivel'!$B$16,"CV",IF(B68='vlr nivel'!$B$17,"D", IF(B68='vlr nivel'!$C$2,"AI",IF(B68='vlr nivel'!$C$3,"AII", IF(B68='vlr nivel'!$C$4,"AIII", IF(B68='vlr nivel'!$C$5,"AIV", IF(B68='vlr nivel'!$C$6,"AV", IF(B68='vlr nivel'!$C$7,"BI", IF(B68='vlr nivel'!$C$8,"BII",IF(B68='vlr nivel'!$C$9,"BIII",IF(B68='vlr nivel'!$C$10,"BIV",IF(B68='vlr nivel'!$C$11,"BV",IF(B68='vlr nivel'!$C$12,"CI",IF(B68='vlr nivel'!$C$13,"CII",IF(B68='vlr nivel'!$C$14,"CIII",IF(B68='vlr nivel'!$C$15,"CIV",IF(B68='vlr nivel'!$C$16,"CV",IF(B68='vlr nivel'!$C$17,"D"))))))))))))))))))))))))))))))))</f>
        <v>BII</v>
      </c>
      <c r="D68" s="30">
        <f>IF(INPC!A49&gt;=$F$7,INPC!A49,"Não")</f>
        <v>42309</v>
      </c>
      <c r="E68" s="31" t="str">
        <f>IF(C68&gt;=$F$8,VLOOKUP($F$8,'vlr nivel'!$D$1:$F$17,3,FALSE),"0")</f>
        <v>0</v>
      </c>
      <c r="F68" s="31" t="str">
        <f>IF(C68&gt;=$F$10,VLOOKUP($F$10,'vlr nivel'!$D$1:$F$17,3,FALSE),IF(E68="0","0",VLOOKUP(C68,'vlr nivel'!$D$1:$F$17,3,FALSE)))</f>
        <v>0</v>
      </c>
      <c r="G68" s="32">
        <f t="shared" si="2"/>
        <v>0</v>
      </c>
      <c r="H68" s="31" t="str">
        <f>IF(F68&lt;&gt;"0",VLOOKUP($J$8,'vlr nivel'!$D$1:$F$26,3,FALSE)*($G$5/100),"0")</f>
        <v>0</v>
      </c>
      <c r="I68" s="31" t="str">
        <f>IF(F68&lt;&gt;"0",VLOOKUP($J$10,'vlr nivel'!$D$1:$F$26,3,FALSE)*($G$5/100),"0")</f>
        <v>0</v>
      </c>
      <c r="J68" s="32">
        <f t="shared" si="3"/>
        <v>0</v>
      </c>
      <c r="K68" s="32">
        <f t="shared" si="4"/>
        <v>0</v>
      </c>
      <c r="L68" s="31">
        <f>VLOOKUP(D68,INPC!$A$1:$C$54,3,FALSE)*K68/100</f>
        <v>0</v>
      </c>
      <c r="M68" s="32">
        <f t="shared" si="5"/>
        <v>0</v>
      </c>
      <c r="N68" s="32">
        <f t="shared" si="6"/>
        <v>0</v>
      </c>
    </row>
    <row r="69" spans="1:14">
      <c r="A69" s="4">
        <f t="shared" si="0"/>
        <v>13.083333333333334</v>
      </c>
      <c r="B69" s="4">
        <f t="shared" si="1"/>
        <v>13</v>
      </c>
      <c r="C69" s="4" t="str">
        <f>IF(B69='vlr nivel'!$B$2,"AI",IF(B69='vlr nivel'!$B$3,"AII", IF(B69='vlr nivel'!$B$4,"AIII", IF(B69='vlr nivel'!$B$5,"AIV", IF(B69='vlr nivel'!$B$6,"AV", IF(B69='vlr nivel'!$B$7,"BI", IF(B69='vlr nivel'!$B$8,"BII",IF(B69='vlr nivel'!$B$9,"BIII",IF(B69='vlr nivel'!$B$10,"BIV",IF(B69='vlr nivel'!$B$11,"BV",IF(B69='vlr nivel'!$B$12,"CI",IF(B69='vlr nivel'!$B$13,"CII",IF(B69='vlr nivel'!$B$14,"CIII",IF(B69='vlr nivel'!$B$15,"CIV",IF(B69='vlr nivel'!$B$16,"CV",IF(B69='vlr nivel'!$B$17,"D", IF(B69='vlr nivel'!$C$2,"AI",IF(B69='vlr nivel'!$C$3,"AII", IF(B69='vlr nivel'!$C$4,"AIII", IF(B69='vlr nivel'!$C$5,"AIV", IF(B69='vlr nivel'!$C$6,"AV", IF(B69='vlr nivel'!$C$7,"BI", IF(B69='vlr nivel'!$C$8,"BII",IF(B69='vlr nivel'!$C$9,"BIII",IF(B69='vlr nivel'!$C$10,"BIV",IF(B69='vlr nivel'!$C$11,"BV",IF(B69='vlr nivel'!$C$12,"CI",IF(B69='vlr nivel'!$C$13,"CII",IF(B69='vlr nivel'!$C$14,"CIII",IF(B69='vlr nivel'!$C$15,"CIV",IF(B69='vlr nivel'!$C$16,"CV",IF(B69='vlr nivel'!$C$17,"D"))))))))))))))))))))))))))))))))</f>
        <v>BII</v>
      </c>
      <c r="D69" s="30">
        <f>IF(INPC!A50&gt;=$F$7,INPC!A50,"Não")</f>
        <v>42339</v>
      </c>
      <c r="E69" s="31" t="str">
        <f>IF(C69&gt;=$F$8,VLOOKUP($F$8,'vlr nivel'!$D$1:$F$17,3,FALSE),"0")</f>
        <v>0</v>
      </c>
      <c r="F69" s="31" t="str">
        <f>IF(C69&gt;=$F$10,VLOOKUP($F$10,'vlr nivel'!$D$1:$F$17,3,FALSE),IF(E69="0","0",VLOOKUP(C69,'vlr nivel'!$D$1:$F$17,3,FALSE)))</f>
        <v>0</v>
      </c>
      <c r="G69" s="32">
        <f t="shared" si="2"/>
        <v>0</v>
      </c>
      <c r="H69" s="31" t="str">
        <f>IF(F69&lt;&gt;"0",VLOOKUP($J$8,'vlr nivel'!$D$1:$F$26,3,FALSE)*($G$5/100),"0")</f>
        <v>0</v>
      </c>
      <c r="I69" s="31" t="str">
        <f>IF(F69&lt;&gt;"0",VLOOKUP($J$10,'vlr nivel'!$D$1:$F$26,3,FALSE)*($G$5/100),"0")</f>
        <v>0</v>
      </c>
      <c r="J69" s="32">
        <f t="shared" si="3"/>
        <v>0</v>
      </c>
      <c r="K69" s="32">
        <f t="shared" si="4"/>
        <v>0</v>
      </c>
      <c r="L69" s="31">
        <f>VLOOKUP(D69,INPC!$A$1:$C$54,3,FALSE)*K69/100</f>
        <v>0</v>
      </c>
      <c r="M69" s="32">
        <f t="shared" si="5"/>
        <v>0</v>
      </c>
      <c r="N69" s="32">
        <f t="shared" si="6"/>
        <v>0</v>
      </c>
    </row>
    <row r="70" spans="1:14">
      <c r="A70" s="4">
        <f t="shared" si="0"/>
        <v>13.166666666666666</v>
      </c>
      <c r="B70" s="4">
        <f t="shared" si="1"/>
        <v>13</v>
      </c>
      <c r="C70" s="4" t="str">
        <f>IF(B70='vlr nivel'!$B$2,"AI",IF(B70='vlr nivel'!$B$3,"AII", IF(B70='vlr nivel'!$B$4,"AIII", IF(B70='vlr nivel'!$B$5,"AIV", IF(B70='vlr nivel'!$B$6,"AV", IF(B70='vlr nivel'!$B$7,"BI", IF(B70='vlr nivel'!$B$8,"BII",IF(B70='vlr nivel'!$B$9,"BIII",IF(B70='vlr nivel'!$B$10,"BIV",IF(B70='vlr nivel'!$B$11,"BV",IF(B70='vlr nivel'!$B$12,"CI",IF(B70='vlr nivel'!$B$13,"CII",IF(B70='vlr nivel'!$B$14,"CIII",IF(B70='vlr nivel'!$B$15,"CIV",IF(B70='vlr nivel'!$B$16,"CV",IF(B70='vlr nivel'!$B$17,"D", IF(B70='vlr nivel'!$C$2,"AI",IF(B70='vlr nivel'!$C$3,"AII", IF(B70='vlr nivel'!$C$4,"AIII", IF(B70='vlr nivel'!$C$5,"AIV", IF(B70='vlr nivel'!$C$6,"AV", IF(B70='vlr nivel'!$C$7,"BI", IF(B70='vlr nivel'!$C$8,"BII",IF(B70='vlr nivel'!$C$9,"BIII",IF(B70='vlr nivel'!$C$10,"BIV",IF(B70='vlr nivel'!$C$11,"BV",IF(B70='vlr nivel'!$C$12,"CI",IF(B70='vlr nivel'!$C$13,"CII",IF(B70='vlr nivel'!$C$14,"CIII",IF(B70='vlr nivel'!$C$15,"CIV",IF(B70='vlr nivel'!$C$16,"CV",IF(B70='vlr nivel'!$C$17,"D"))))))))))))))))))))))))))))))))</f>
        <v>BII</v>
      </c>
      <c r="D70" s="30">
        <f>IF(INPC!A51&gt;=$F$7,INPC!A51,"Não")</f>
        <v>42370</v>
      </c>
      <c r="E70" s="31" t="str">
        <f>IF(C70&gt;=$F$8,VLOOKUP($F$8,'vlr nivel'!$D$1:$F$17,3,FALSE),"0")</f>
        <v>0</v>
      </c>
      <c r="F70" s="31" t="str">
        <f>IF(C70&gt;=$F$10,VLOOKUP($F$10,'vlr nivel'!$D$1:$F$17,3,FALSE),IF(E70="0","0",VLOOKUP(C70,'vlr nivel'!$D$1:$F$17,3,FALSE)))</f>
        <v>0</v>
      </c>
      <c r="G70" s="32">
        <f t="shared" si="2"/>
        <v>0</v>
      </c>
      <c r="H70" s="31" t="str">
        <f>IF(F70&lt;&gt;"0",VLOOKUP($J$8,'vlr nivel'!$D$1:$F$26,3,FALSE)*($G$5/100),"0")</f>
        <v>0</v>
      </c>
      <c r="I70" s="31" t="str">
        <f>IF(F70&lt;&gt;"0",VLOOKUP($J$10,'vlr nivel'!$D$1:$F$26,3,FALSE)*($G$5/100),"0")</f>
        <v>0</v>
      </c>
      <c r="J70" s="32">
        <f t="shared" si="3"/>
        <v>0</v>
      </c>
      <c r="K70" s="32">
        <f t="shared" si="4"/>
        <v>0</v>
      </c>
      <c r="L70" s="31">
        <f>VLOOKUP(D70,INPC!$A$1:$C$54,3,FALSE)*K70/100</f>
        <v>0</v>
      </c>
      <c r="M70" s="32">
        <f t="shared" si="5"/>
        <v>0</v>
      </c>
      <c r="N70" s="32">
        <f t="shared" si="6"/>
        <v>0</v>
      </c>
    </row>
    <row r="71" spans="1:14">
      <c r="A71" s="4">
        <f t="shared" si="0"/>
        <v>13.25</v>
      </c>
      <c r="B71" s="4">
        <f t="shared" si="1"/>
        <v>13</v>
      </c>
      <c r="C71" s="4" t="str">
        <f>IF(B71='vlr nivel'!$B$2,"AI",IF(B71='vlr nivel'!$B$3,"AII", IF(B71='vlr nivel'!$B$4,"AIII", IF(B71='vlr nivel'!$B$5,"AIV", IF(B71='vlr nivel'!$B$6,"AV", IF(B71='vlr nivel'!$B$7,"BI", IF(B71='vlr nivel'!$B$8,"BII",IF(B71='vlr nivel'!$B$9,"BIII",IF(B71='vlr nivel'!$B$10,"BIV",IF(B71='vlr nivel'!$B$11,"BV",IF(B71='vlr nivel'!$B$12,"CI",IF(B71='vlr nivel'!$B$13,"CII",IF(B71='vlr nivel'!$B$14,"CIII",IF(B71='vlr nivel'!$B$15,"CIV",IF(B71='vlr nivel'!$B$16,"CV",IF(B71='vlr nivel'!$B$17,"D", IF(B71='vlr nivel'!$C$2,"AI",IF(B71='vlr nivel'!$C$3,"AII", IF(B71='vlr nivel'!$C$4,"AIII", IF(B71='vlr nivel'!$C$5,"AIV", IF(B71='vlr nivel'!$C$6,"AV", IF(B71='vlr nivel'!$C$7,"BI", IF(B71='vlr nivel'!$C$8,"BII",IF(B71='vlr nivel'!$C$9,"BIII",IF(B71='vlr nivel'!$C$10,"BIV",IF(B71='vlr nivel'!$C$11,"BV",IF(B71='vlr nivel'!$C$12,"CI",IF(B71='vlr nivel'!$C$13,"CII",IF(B71='vlr nivel'!$C$14,"CIII",IF(B71='vlr nivel'!$C$15,"CIV",IF(B71='vlr nivel'!$C$16,"CV",IF(B71='vlr nivel'!$C$17,"D"))))))))))))))))))))))))))))))))</f>
        <v>BII</v>
      </c>
      <c r="D71" s="30">
        <f>IF(INPC!A52&gt;=$F$7,INPC!A52,"Não")</f>
        <v>42401</v>
      </c>
      <c r="E71" s="31" t="str">
        <f>IF(C71&gt;=$F$8,VLOOKUP($F$8,'vlr nivel'!$D$1:$F$17,3,FALSE),"0")</f>
        <v>0</v>
      </c>
      <c r="F71" s="31" t="str">
        <f>IF(C71&gt;=$F$10,VLOOKUP($F$10,'vlr nivel'!$D$1:$F$17,3,FALSE),IF(E71="0","0",VLOOKUP(C71,'vlr nivel'!$D$1:$F$17,3,FALSE)))</f>
        <v>0</v>
      </c>
      <c r="G71" s="32">
        <f t="shared" si="2"/>
        <v>0</v>
      </c>
      <c r="H71" s="31" t="str">
        <f>IF(F71&lt;&gt;"0",VLOOKUP($J$8,'vlr nivel'!$D$1:$F$26,3,FALSE)*($G$5/100),"0")</f>
        <v>0</v>
      </c>
      <c r="I71" s="31" t="str">
        <f>IF(F71&lt;&gt;"0",VLOOKUP($J$10,'vlr nivel'!$D$1:$F$26,3,FALSE)*($G$5/100),"0")</f>
        <v>0</v>
      </c>
      <c r="J71" s="32">
        <f t="shared" si="3"/>
        <v>0</v>
      </c>
      <c r="K71" s="32">
        <f t="shared" si="4"/>
        <v>0</v>
      </c>
      <c r="L71" s="31">
        <f>VLOOKUP(D71,INPC!$A$1:$C$54,3,FALSE)*K71/100</f>
        <v>0</v>
      </c>
      <c r="M71" s="32">
        <f t="shared" si="5"/>
        <v>0</v>
      </c>
      <c r="N71" s="32">
        <f t="shared" si="6"/>
        <v>0</v>
      </c>
    </row>
    <row r="72" spans="1:14">
      <c r="A72" s="4">
        <f t="shared" si="0"/>
        <v>13.333333333333334</v>
      </c>
      <c r="B72" s="4">
        <f t="shared" si="1"/>
        <v>13</v>
      </c>
      <c r="C72" s="4" t="str">
        <f>IF(B72='vlr nivel'!$B$2,"AI",IF(B72='vlr nivel'!$B$3,"AII", IF(B72='vlr nivel'!$B$4,"AIII", IF(B72='vlr nivel'!$B$5,"AIV", IF(B72='vlr nivel'!$B$6,"AV", IF(B72='vlr nivel'!$B$7,"BI", IF(B72='vlr nivel'!$B$8,"BII",IF(B72='vlr nivel'!$B$9,"BIII",IF(B72='vlr nivel'!$B$10,"BIV",IF(B72='vlr nivel'!$B$11,"BV",IF(B72='vlr nivel'!$B$12,"CI",IF(B72='vlr nivel'!$B$13,"CII",IF(B72='vlr nivel'!$B$14,"CIII",IF(B72='vlr nivel'!$B$15,"CIV",IF(B72='vlr nivel'!$B$16,"CV",IF(B72='vlr nivel'!$B$17,"D", IF(B72='vlr nivel'!$C$2,"AI",IF(B72='vlr nivel'!$C$3,"AII", IF(B72='vlr nivel'!$C$4,"AIII", IF(B72='vlr nivel'!$C$5,"AIV", IF(B72='vlr nivel'!$C$6,"AV", IF(B72='vlr nivel'!$C$7,"BI", IF(B72='vlr nivel'!$C$8,"BII",IF(B72='vlr nivel'!$C$9,"BIII",IF(B72='vlr nivel'!$C$10,"BIV",IF(B72='vlr nivel'!$C$11,"BV",IF(B72='vlr nivel'!$C$12,"CI",IF(B72='vlr nivel'!$C$13,"CII",IF(B72='vlr nivel'!$C$14,"CIII",IF(B72='vlr nivel'!$C$15,"CIV",IF(B72='vlr nivel'!$C$16,"CV",IF(B72='vlr nivel'!$C$17,"D"))))))))))))))))))))))))))))))))</f>
        <v>BII</v>
      </c>
      <c r="D72" s="30">
        <f>IF(INPC!A53&gt;=$F$7,INPC!A53,"Não")</f>
        <v>42430</v>
      </c>
      <c r="E72" s="31" t="str">
        <f>IF(C72&gt;=$F$8,VLOOKUP($F$8,'vlr nivel'!$D$1:$F$17,3,FALSE),"0")</f>
        <v>0</v>
      </c>
      <c r="F72" s="31" t="str">
        <f>IF(C72&gt;=$F$10,VLOOKUP($F$10,'vlr nivel'!$D$1:$F$17,3,FALSE),IF(E72="0","0",VLOOKUP(C72,'vlr nivel'!$D$1:$F$17,3,FALSE)))</f>
        <v>0</v>
      </c>
      <c r="G72" s="32">
        <f t="shared" si="2"/>
        <v>0</v>
      </c>
      <c r="H72" s="31" t="str">
        <f>IF(F72&lt;&gt;"0",VLOOKUP($J$8,'vlr nivel'!$D$1:$F$26,3,FALSE)*($G$5/100),"0")</f>
        <v>0</v>
      </c>
      <c r="I72" s="31" t="str">
        <f>IF(F72&lt;&gt;"0",VLOOKUP($J$10,'vlr nivel'!$D$1:$F$26,3,FALSE)*($G$5/100),"0")</f>
        <v>0</v>
      </c>
      <c r="J72" s="32">
        <f t="shared" si="3"/>
        <v>0</v>
      </c>
      <c r="K72" s="32">
        <f t="shared" si="4"/>
        <v>0</v>
      </c>
      <c r="L72" s="31">
        <f>VLOOKUP(D72,INPC!$A$1:$C$54,3,FALSE)*K72/100</f>
        <v>0</v>
      </c>
      <c r="M72" s="32">
        <f t="shared" si="5"/>
        <v>0</v>
      </c>
      <c r="N72" s="32">
        <f t="shared" si="6"/>
        <v>0</v>
      </c>
    </row>
    <row r="73" spans="1:14">
      <c r="A73" s="4">
        <f t="shared" si="0"/>
        <v>13.416666666666666</v>
      </c>
      <c r="B73" s="4">
        <f t="shared" si="1"/>
        <v>13</v>
      </c>
      <c r="C73" s="4" t="str">
        <f>IF(B73='vlr nivel'!$B$2,"AI",IF(B73='vlr nivel'!$B$3,"AII", IF(B73='vlr nivel'!$B$4,"AIII", IF(B73='vlr nivel'!$B$5,"AIV", IF(B73='vlr nivel'!$B$6,"AV", IF(B73='vlr nivel'!$B$7,"BI", IF(B73='vlr nivel'!$B$8,"BII",IF(B73='vlr nivel'!$B$9,"BIII",IF(B73='vlr nivel'!$B$10,"BIV",IF(B73='vlr nivel'!$B$11,"BV",IF(B73='vlr nivel'!$B$12,"CI",IF(B73='vlr nivel'!$B$13,"CII",IF(B73='vlr nivel'!$B$14,"CIII",IF(B73='vlr nivel'!$B$15,"CIV",IF(B73='vlr nivel'!$B$16,"CV",IF(B73='vlr nivel'!$B$17,"D", IF(B73='vlr nivel'!$C$2,"AI",IF(B73='vlr nivel'!$C$3,"AII", IF(B73='vlr nivel'!$C$4,"AIII", IF(B73='vlr nivel'!$C$5,"AIV", IF(B73='vlr nivel'!$C$6,"AV", IF(B73='vlr nivel'!$C$7,"BI", IF(B73='vlr nivel'!$C$8,"BII",IF(B73='vlr nivel'!$C$9,"BIII",IF(B73='vlr nivel'!$C$10,"BIV",IF(B73='vlr nivel'!$C$11,"BV",IF(B73='vlr nivel'!$C$12,"CI",IF(B73='vlr nivel'!$C$13,"CII",IF(B73='vlr nivel'!$C$14,"CIII",IF(B73='vlr nivel'!$C$15,"CIV",IF(B73='vlr nivel'!$C$16,"CV",IF(B73='vlr nivel'!$C$17,"D"))))))))))))))))))))))))))))))))</f>
        <v>BII</v>
      </c>
      <c r="D73" s="30">
        <f>IF(INPC!A54&gt;=$F$7,INPC!A54,"Não")</f>
        <v>42461</v>
      </c>
      <c r="E73" s="31" t="str">
        <f>IF(C73&gt;=$F$8,VLOOKUP($F$8,'vlr nivel'!$D$1:$F$17,3,FALSE),"0")</f>
        <v>0</v>
      </c>
      <c r="F73" s="31" t="str">
        <f>IF(C73&gt;=$F$10,VLOOKUP($F$10,'vlr nivel'!$D$1:$F$17,3,FALSE),IF(E73="0","0",VLOOKUP(C73,'vlr nivel'!$D$1:$F$17,3,FALSE)))</f>
        <v>0</v>
      </c>
      <c r="G73" s="32">
        <f t="shared" si="2"/>
        <v>0</v>
      </c>
      <c r="H73" s="31" t="str">
        <f>IF(F73&lt;&gt;"0",VLOOKUP($J$8,'vlr nivel'!$D$1:$F$26,3,FALSE)*($G$5/100),"0")</f>
        <v>0</v>
      </c>
      <c r="I73" s="31" t="str">
        <f>IF(F73&lt;&gt;"0",VLOOKUP($J$10,'vlr nivel'!$D$1:$F$26,3,FALSE)*($G$5/100),"0")</f>
        <v>0</v>
      </c>
      <c r="J73" s="32">
        <f t="shared" si="3"/>
        <v>0</v>
      </c>
      <c r="K73" s="32">
        <f t="shared" si="4"/>
        <v>0</v>
      </c>
      <c r="L73" s="31">
        <f>VLOOKUP(D73,INPC!$A$1:$C$54,3,FALSE)*K73/100</f>
        <v>0</v>
      </c>
      <c r="M73" s="32">
        <f t="shared" si="5"/>
        <v>0</v>
      </c>
      <c r="N73" s="32">
        <f t="shared" si="6"/>
        <v>0</v>
      </c>
    </row>
    <row r="74" spans="1:14">
      <c r="A74" s="4">
        <f t="shared" si="0"/>
        <v>13.5</v>
      </c>
      <c r="B74" s="4">
        <f t="shared" si="1"/>
        <v>13</v>
      </c>
      <c r="C74" s="4" t="str">
        <f>IF(B74='vlr nivel'!$B$2,"AI",IF(B74='vlr nivel'!$B$3,"AII", IF(B74='vlr nivel'!$B$4,"AIII", IF(B74='vlr nivel'!$B$5,"AIV", IF(B74='vlr nivel'!$B$6,"AV", IF(B74='vlr nivel'!$B$7,"BI", IF(B74='vlr nivel'!$B$8,"BII",IF(B74='vlr nivel'!$B$9,"BIII",IF(B74='vlr nivel'!$B$10,"BIV",IF(B74='vlr nivel'!$B$11,"BV",IF(B74='vlr nivel'!$B$12,"CI",IF(B74='vlr nivel'!$B$13,"CII",IF(B74='vlr nivel'!$B$14,"CIII",IF(B74='vlr nivel'!$B$15,"CIV",IF(B74='vlr nivel'!$B$16,"CV",IF(B74='vlr nivel'!$B$17,"D", IF(B74='vlr nivel'!$C$2,"AI",IF(B74='vlr nivel'!$C$3,"AII", IF(B74='vlr nivel'!$C$4,"AIII", IF(B74='vlr nivel'!$C$5,"AIV", IF(B74='vlr nivel'!$C$6,"AV", IF(B74='vlr nivel'!$C$7,"BI", IF(B74='vlr nivel'!$C$8,"BII",IF(B74='vlr nivel'!$C$9,"BIII",IF(B74='vlr nivel'!$C$10,"BIV",IF(B74='vlr nivel'!$C$11,"BV",IF(B74='vlr nivel'!$C$12,"CI",IF(B74='vlr nivel'!$C$13,"CII",IF(B74='vlr nivel'!$C$14,"CIII",IF(B74='vlr nivel'!$C$15,"CIV",IF(B74='vlr nivel'!$C$16,"CV",IF(B74='vlr nivel'!$C$17,"D"))))))))))))))))))))))))))))))))</f>
        <v>BII</v>
      </c>
      <c r="D74" s="30">
        <f>IF(INPC!A55&gt;=$F$7,INPC!A55,"Não")</f>
        <v>42491</v>
      </c>
      <c r="E74" s="31" t="str">
        <f>IF(C74&gt;=$F$8,VLOOKUP($F$8,'vlr nivel'!$D$1:$F$17,3,FALSE),"0")</f>
        <v>0</v>
      </c>
      <c r="F74" s="31" t="str">
        <f>IF(C74&gt;=$F$10,VLOOKUP($F$10,'vlr nivel'!$D$1:$F$17,3,FALSE),IF(E74="0","0",VLOOKUP(C74,'vlr nivel'!$D$1:$F$17,3,FALSE)))</f>
        <v>0</v>
      </c>
      <c r="G74" s="32">
        <f t="shared" si="2"/>
        <v>0</v>
      </c>
      <c r="H74" s="31" t="str">
        <f>IF(F74&lt;&gt;"0",VLOOKUP($J$8,'vlr nivel'!$D$1:$F$26,3,FALSE)*($G$5/100),"0")</f>
        <v>0</v>
      </c>
      <c r="I74" s="31" t="str">
        <f>IF(F74&lt;&gt;"0",VLOOKUP($J$10,'vlr nivel'!$D$1:$F$26,3,FALSE)*($G$5/100),"0")</f>
        <v>0</v>
      </c>
      <c r="J74" s="32">
        <f t="shared" si="3"/>
        <v>0</v>
      </c>
      <c r="K74" s="32">
        <f t="shared" si="4"/>
        <v>0</v>
      </c>
      <c r="L74" s="31">
        <f>VLOOKUP(D74,INPC!$A$1:$C$60,3,FALSE)*K74/100</f>
        <v>0</v>
      </c>
      <c r="M74" s="32">
        <f t="shared" si="5"/>
        <v>0</v>
      </c>
      <c r="N74" s="32">
        <f t="shared" si="6"/>
        <v>0</v>
      </c>
    </row>
    <row r="75" spans="1:14">
      <c r="A75" s="4">
        <f t="shared" si="0"/>
        <v>13.583333333333334</v>
      </c>
      <c r="B75" s="4">
        <f t="shared" si="1"/>
        <v>13</v>
      </c>
      <c r="C75" s="4" t="str">
        <f>IF(B75='vlr nivel'!$B$2,"AI",IF(B75='vlr nivel'!$B$3,"AII", IF(B75='vlr nivel'!$B$4,"AIII", IF(B75='vlr nivel'!$B$5,"AIV", IF(B75='vlr nivel'!$B$6,"AV", IF(B75='vlr nivel'!$B$7,"BI", IF(B75='vlr nivel'!$B$8,"BII",IF(B75='vlr nivel'!$B$9,"BIII",IF(B75='vlr nivel'!$B$10,"BIV",IF(B75='vlr nivel'!$B$11,"BV",IF(B75='vlr nivel'!$B$12,"CI",IF(B75='vlr nivel'!$B$13,"CII",IF(B75='vlr nivel'!$B$14,"CIII",IF(B75='vlr nivel'!$B$15,"CIV",IF(B75='vlr nivel'!$B$16,"CV",IF(B75='vlr nivel'!$B$17,"D", IF(B75='vlr nivel'!$C$2,"AI",IF(B75='vlr nivel'!$C$3,"AII", IF(B75='vlr nivel'!$C$4,"AIII", IF(B75='vlr nivel'!$C$5,"AIV", IF(B75='vlr nivel'!$C$6,"AV", IF(B75='vlr nivel'!$C$7,"BI", IF(B75='vlr nivel'!$C$8,"BII",IF(B75='vlr nivel'!$C$9,"BIII",IF(B75='vlr nivel'!$C$10,"BIV",IF(B75='vlr nivel'!$C$11,"BV",IF(B75='vlr nivel'!$C$12,"CI",IF(B75='vlr nivel'!$C$13,"CII",IF(B75='vlr nivel'!$C$14,"CIII",IF(B75='vlr nivel'!$C$15,"CIV",IF(B75='vlr nivel'!$C$16,"CV",IF(B75='vlr nivel'!$C$17,"D"))))))))))))))))))))))))))))))))</f>
        <v>BII</v>
      </c>
      <c r="D75" s="30">
        <f>IF(INPC!A56&gt;=$F$7,INPC!A56,"Não")</f>
        <v>42522</v>
      </c>
      <c r="E75" s="31" t="str">
        <f>IF(C75&gt;=$F$8,VLOOKUP($F$8,'vlr nivel'!$D$1:$F$17,3,FALSE),"0")</f>
        <v>0</v>
      </c>
      <c r="F75" s="31" t="str">
        <f>IF(C75&gt;=$F$10,VLOOKUP($F$10,'vlr nivel'!$D$1:$F$17,3,FALSE),IF(E75="0","0",VLOOKUP(C75,'vlr nivel'!$D$1:$F$17,3,FALSE)))</f>
        <v>0</v>
      </c>
      <c r="G75" s="32">
        <f t="shared" si="2"/>
        <v>0</v>
      </c>
      <c r="H75" s="31" t="str">
        <f>IF(F75&lt;&gt;"0",VLOOKUP($J$8,'vlr nivel'!$D$1:$F$26,3,FALSE)*($G$5/100),"0")</f>
        <v>0</v>
      </c>
      <c r="I75" s="31" t="str">
        <f>IF(F75&lt;&gt;"0",VLOOKUP($J$10,'vlr nivel'!$D$1:$F$26,3,FALSE)*($G$5/100),"0")</f>
        <v>0</v>
      </c>
      <c r="J75" s="32">
        <f t="shared" si="3"/>
        <v>0</v>
      </c>
      <c r="K75" s="32">
        <f t="shared" si="4"/>
        <v>0</v>
      </c>
      <c r="L75" s="31">
        <f>VLOOKUP(D75,INPC!$A$1:$C$60,3,FALSE)*K75/100</f>
        <v>0</v>
      </c>
      <c r="M75" s="32">
        <f t="shared" si="5"/>
        <v>0</v>
      </c>
      <c r="N75" s="32">
        <f t="shared" si="6"/>
        <v>0</v>
      </c>
    </row>
    <row r="76" spans="1:14">
      <c r="A76" s="4">
        <f t="shared" si="0"/>
        <v>13.666666666666666</v>
      </c>
      <c r="B76" s="4">
        <f t="shared" si="1"/>
        <v>13</v>
      </c>
      <c r="C76" s="4" t="str">
        <f>IF(B76='vlr nivel'!$B$2,"AI",IF(B76='vlr nivel'!$B$3,"AII", IF(B76='vlr nivel'!$B$4,"AIII", IF(B76='vlr nivel'!$B$5,"AIV", IF(B76='vlr nivel'!$B$6,"AV", IF(B76='vlr nivel'!$B$7,"BI", IF(B76='vlr nivel'!$B$8,"BII",IF(B76='vlr nivel'!$B$9,"BIII",IF(B76='vlr nivel'!$B$10,"BIV",IF(B76='vlr nivel'!$B$11,"BV",IF(B76='vlr nivel'!$B$12,"CI",IF(B76='vlr nivel'!$B$13,"CII",IF(B76='vlr nivel'!$B$14,"CIII",IF(B76='vlr nivel'!$B$15,"CIV",IF(B76='vlr nivel'!$B$16,"CV",IF(B76='vlr nivel'!$B$17,"D", IF(B76='vlr nivel'!$C$2,"AI",IF(B76='vlr nivel'!$C$3,"AII", IF(B76='vlr nivel'!$C$4,"AIII", IF(B76='vlr nivel'!$C$5,"AIV", IF(B76='vlr nivel'!$C$6,"AV", IF(B76='vlr nivel'!$C$7,"BI", IF(B76='vlr nivel'!$C$8,"BII",IF(B76='vlr nivel'!$C$9,"BIII",IF(B76='vlr nivel'!$C$10,"BIV",IF(B76='vlr nivel'!$C$11,"BV",IF(B76='vlr nivel'!$C$12,"CI",IF(B76='vlr nivel'!$C$13,"CII",IF(B76='vlr nivel'!$C$14,"CIII",IF(B76='vlr nivel'!$C$15,"CIV",IF(B76='vlr nivel'!$C$16,"CV",IF(B76='vlr nivel'!$C$17,"D"))))))))))))))))))))))))))))))))</f>
        <v>BII</v>
      </c>
      <c r="D76" s="30">
        <f>IF(INPC!A57&gt;=$F$7,INPC!A57,"Não")</f>
        <v>42552</v>
      </c>
      <c r="E76" s="31" t="str">
        <f>IF(C76&gt;=$F$8,VLOOKUP($F$8,'vlr nivel'!$D$1:$F$17,3,FALSE),"0")</f>
        <v>0</v>
      </c>
      <c r="F76" s="31" t="str">
        <f>IF(C76&gt;=$F$10,VLOOKUP($F$10,'vlr nivel'!$D$1:$F$17,3,FALSE),IF(E76="0","0",VLOOKUP(C76,'vlr nivel'!$D$1:$F$17,3,FALSE)))</f>
        <v>0</v>
      </c>
      <c r="G76" s="32">
        <f t="shared" si="2"/>
        <v>0</v>
      </c>
      <c r="H76" s="31" t="str">
        <f>IF(F76&lt;&gt;"0",VLOOKUP($J$8,'vlr nivel'!$D$1:$F$26,3,FALSE)*($G$5/100),"0")</f>
        <v>0</v>
      </c>
      <c r="I76" s="31" t="str">
        <f>IF(F76&lt;&gt;"0",VLOOKUP($J$10,'vlr nivel'!$D$1:$F$26,3,FALSE)*($G$5/100),"0")</f>
        <v>0</v>
      </c>
      <c r="J76" s="32">
        <f t="shared" si="3"/>
        <v>0</v>
      </c>
      <c r="K76" s="32">
        <f t="shared" si="4"/>
        <v>0</v>
      </c>
      <c r="L76" s="31">
        <f>VLOOKUP(D76,INPC!$A$1:$C$60,3,FALSE)*K76/100</f>
        <v>0</v>
      </c>
      <c r="M76" s="32">
        <f t="shared" si="5"/>
        <v>0</v>
      </c>
      <c r="N76" s="32">
        <f t="shared" si="6"/>
        <v>0</v>
      </c>
    </row>
    <row r="77" spans="1:14">
      <c r="A77" s="4">
        <f t="shared" si="0"/>
        <v>13.75</v>
      </c>
      <c r="B77" s="4">
        <f t="shared" si="1"/>
        <v>13</v>
      </c>
      <c r="C77" s="4" t="str">
        <f>IF(B77='vlr nivel'!$B$2,"AI",IF(B77='vlr nivel'!$B$3,"AII", IF(B77='vlr nivel'!$B$4,"AIII", IF(B77='vlr nivel'!$B$5,"AIV", IF(B77='vlr nivel'!$B$6,"AV", IF(B77='vlr nivel'!$B$7,"BI", IF(B77='vlr nivel'!$B$8,"BII",IF(B77='vlr nivel'!$B$9,"BIII",IF(B77='vlr nivel'!$B$10,"BIV",IF(B77='vlr nivel'!$B$11,"BV",IF(B77='vlr nivel'!$B$12,"CI",IF(B77='vlr nivel'!$B$13,"CII",IF(B77='vlr nivel'!$B$14,"CIII",IF(B77='vlr nivel'!$B$15,"CIV",IF(B77='vlr nivel'!$B$16,"CV",IF(B77='vlr nivel'!$B$17,"D", IF(B77='vlr nivel'!$C$2,"AI",IF(B77='vlr nivel'!$C$3,"AII", IF(B77='vlr nivel'!$C$4,"AIII", IF(B77='vlr nivel'!$C$5,"AIV", IF(B77='vlr nivel'!$C$6,"AV", IF(B77='vlr nivel'!$C$7,"BI", IF(B77='vlr nivel'!$C$8,"BII",IF(B77='vlr nivel'!$C$9,"BIII",IF(B77='vlr nivel'!$C$10,"BIV",IF(B77='vlr nivel'!$C$11,"BV",IF(B77='vlr nivel'!$C$12,"CI",IF(B77='vlr nivel'!$C$13,"CII",IF(B77='vlr nivel'!$C$14,"CIII",IF(B77='vlr nivel'!$C$15,"CIV",IF(B77='vlr nivel'!$C$16,"CV",IF(B77='vlr nivel'!$C$17,"D"))))))))))))))))))))))))))))))))</f>
        <v>BII</v>
      </c>
      <c r="D77" s="30">
        <f>IF(INPC!A58&gt;=$F$7,INPC!A58,"Não")</f>
        <v>42583</v>
      </c>
      <c r="E77" s="31" t="str">
        <f>IF(C77&gt;=$F$8,VLOOKUP($F$8,'vlr nivel'!$D$1:$F$17,3,FALSE),"0")</f>
        <v>0</v>
      </c>
      <c r="F77" s="31" t="str">
        <f>IF(C77&gt;=$F$10,VLOOKUP($F$10,'vlr nivel'!$D$1:$F$17,3,FALSE),IF(E77="0","0",VLOOKUP(C77,'vlr nivel'!$D$1:$F$17,3,FALSE)))</f>
        <v>0</v>
      </c>
      <c r="G77" s="32">
        <f t="shared" si="2"/>
        <v>0</v>
      </c>
      <c r="H77" s="31" t="str">
        <f>IF(F77&lt;&gt;"0",VLOOKUP($J$8,'vlr nivel'!$D$1:$F$26,3,FALSE)*($G$5/100),"0")</f>
        <v>0</v>
      </c>
      <c r="I77" s="31" t="str">
        <f>IF(F77&lt;&gt;"0",VLOOKUP($J$10,'vlr nivel'!$D$1:$F$26,3,FALSE)*($G$5/100),"0")</f>
        <v>0</v>
      </c>
      <c r="J77" s="32">
        <f t="shared" si="3"/>
        <v>0</v>
      </c>
      <c r="K77" s="32">
        <f t="shared" si="4"/>
        <v>0</v>
      </c>
      <c r="L77" s="31">
        <f>VLOOKUP(D77,INPC!$A$1:$C$60,3,FALSE)*K77/100</f>
        <v>0</v>
      </c>
      <c r="M77" s="32">
        <f t="shared" si="5"/>
        <v>0</v>
      </c>
      <c r="N77" s="32">
        <f t="shared" si="6"/>
        <v>0</v>
      </c>
    </row>
    <row r="78" spans="1:14">
      <c r="A78" s="4">
        <f t="shared" si="0"/>
        <v>13.833333333333334</v>
      </c>
      <c r="B78" s="4">
        <f t="shared" si="1"/>
        <v>13</v>
      </c>
      <c r="C78" s="4" t="str">
        <f>IF(B78='vlr nivel'!$B$2,"AI",IF(B78='vlr nivel'!$B$3,"AII", IF(B78='vlr nivel'!$B$4,"AIII", IF(B78='vlr nivel'!$B$5,"AIV", IF(B78='vlr nivel'!$B$6,"AV", IF(B78='vlr nivel'!$B$7,"BI", IF(B78='vlr nivel'!$B$8,"BII",IF(B78='vlr nivel'!$B$9,"BIII",IF(B78='vlr nivel'!$B$10,"BIV",IF(B78='vlr nivel'!$B$11,"BV",IF(B78='vlr nivel'!$B$12,"CI",IF(B78='vlr nivel'!$B$13,"CII",IF(B78='vlr nivel'!$B$14,"CIII",IF(B78='vlr nivel'!$B$15,"CIV",IF(B78='vlr nivel'!$B$16,"CV",IF(B78='vlr nivel'!$B$17,"D", IF(B78='vlr nivel'!$C$2,"AI",IF(B78='vlr nivel'!$C$3,"AII", IF(B78='vlr nivel'!$C$4,"AIII", IF(B78='vlr nivel'!$C$5,"AIV", IF(B78='vlr nivel'!$C$6,"AV", IF(B78='vlr nivel'!$C$7,"BI", IF(B78='vlr nivel'!$C$8,"BII",IF(B78='vlr nivel'!$C$9,"BIII",IF(B78='vlr nivel'!$C$10,"BIV",IF(B78='vlr nivel'!$C$11,"BV",IF(B78='vlr nivel'!$C$12,"CI",IF(B78='vlr nivel'!$C$13,"CII",IF(B78='vlr nivel'!$C$14,"CIII",IF(B78='vlr nivel'!$C$15,"CIV",IF(B78='vlr nivel'!$C$16,"CV",IF(B78='vlr nivel'!$C$17,"D"))))))))))))))))))))))))))))))))</f>
        <v>BII</v>
      </c>
      <c r="D78" s="30">
        <f>IF(INPC!A59&gt;=$F$7,INPC!A59,"Não")</f>
        <v>42614</v>
      </c>
      <c r="E78" s="31" t="str">
        <f>IF(C78&gt;=$F$8,VLOOKUP($F$8,'vlr nivel'!$D$1:$F$17,3,FALSE),"0")</f>
        <v>0</v>
      </c>
      <c r="F78" s="31" t="str">
        <f>IF(C78&gt;=$F$10,VLOOKUP($F$10,'vlr nivel'!$D$1:$F$17,3,FALSE),IF(E78="0","0",VLOOKUP(C78,'vlr nivel'!$D$1:$F$17,3,FALSE)))</f>
        <v>0</v>
      </c>
      <c r="G78" s="32">
        <f t="shared" si="2"/>
        <v>0</v>
      </c>
      <c r="H78" s="31" t="str">
        <f>IF(F78&lt;&gt;"0",VLOOKUP($J$8,'vlr nivel'!$D$1:$F$26,3,FALSE)*($G$5/100),"0")</f>
        <v>0</v>
      </c>
      <c r="I78" s="31" t="str">
        <f>IF(F78&lt;&gt;"0",VLOOKUP($J$10,'vlr nivel'!$D$1:$F$26,3,FALSE)*($G$5/100),"0")</f>
        <v>0</v>
      </c>
      <c r="J78" s="32">
        <f t="shared" si="3"/>
        <v>0</v>
      </c>
      <c r="K78" s="32">
        <f t="shared" si="4"/>
        <v>0</v>
      </c>
      <c r="L78" s="31">
        <f>VLOOKUP(D78,INPC!$A$1:$C$60,3,FALSE)*K78/100</f>
        <v>0</v>
      </c>
      <c r="M78" s="32">
        <f t="shared" si="5"/>
        <v>0</v>
      </c>
      <c r="N78" s="32">
        <f t="shared" si="6"/>
        <v>0</v>
      </c>
    </row>
    <row r="79" spans="1:14">
      <c r="A79" s="4">
        <f t="shared" si="0"/>
        <v>13.916666666666666</v>
      </c>
      <c r="B79" s="4">
        <f t="shared" si="1"/>
        <v>13</v>
      </c>
      <c r="C79" s="4" t="str">
        <f>IF(B79='vlr nivel'!$B$2,"AI",IF(B79='vlr nivel'!$B$3,"AII", IF(B79='vlr nivel'!$B$4,"AIII", IF(B79='vlr nivel'!$B$5,"AIV", IF(B79='vlr nivel'!$B$6,"AV", IF(B79='vlr nivel'!$B$7,"BI", IF(B79='vlr nivel'!$B$8,"BII",IF(B79='vlr nivel'!$B$9,"BIII",IF(B79='vlr nivel'!$B$10,"BIV",IF(B79='vlr nivel'!$B$11,"BV",IF(B79='vlr nivel'!$B$12,"CI",IF(B79='vlr nivel'!$B$13,"CII",IF(B79='vlr nivel'!$B$14,"CIII",IF(B79='vlr nivel'!$B$15,"CIV",IF(B79='vlr nivel'!$B$16,"CV",IF(B79='vlr nivel'!$B$17,"D", IF(B79='vlr nivel'!$C$2,"AI",IF(B79='vlr nivel'!$C$3,"AII", IF(B79='vlr nivel'!$C$4,"AIII", IF(B79='vlr nivel'!$C$5,"AIV", IF(B79='vlr nivel'!$C$6,"AV", IF(B79='vlr nivel'!$C$7,"BI", IF(B79='vlr nivel'!$C$8,"BII",IF(B79='vlr nivel'!$C$9,"BIII",IF(B79='vlr nivel'!$C$10,"BIV",IF(B79='vlr nivel'!$C$11,"BV",IF(B79='vlr nivel'!$C$12,"CI",IF(B79='vlr nivel'!$C$13,"CII",IF(B79='vlr nivel'!$C$14,"CIII",IF(B79='vlr nivel'!$C$15,"CIV",IF(B79='vlr nivel'!$C$16,"CV",IF(B79='vlr nivel'!$C$17,"D"))))))))))))))))))))))))))))))))</f>
        <v>BII</v>
      </c>
      <c r="D79" s="30">
        <f>IF(INPC!A60&gt;=$F$7,INPC!A60,"Não")</f>
        <v>42644</v>
      </c>
      <c r="E79" s="31" t="str">
        <f>IF(C79&gt;=$F$8,VLOOKUP($F$8,'vlr nivel'!$D$1:$F$17,3,FALSE),"0")</f>
        <v>0</v>
      </c>
      <c r="F79" s="31" t="str">
        <f>IF(C79&gt;=$F$10,VLOOKUP($F$10,'vlr nivel'!$D$1:$F$17,3,FALSE),IF(E79="0","0",VLOOKUP(C79,'vlr nivel'!$D$1:$F$17,3,FALSE)))</f>
        <v>0</v>
      </c>
      <c r="G79" s="32">
        <f t="shared" si="2"/>
        <v>0</v>
      </c>
      <c r="H79" s="31" t="str">
        <f>IF(F79&lt;&gt;"0",VLOOKUP($J$8,'vlr nivel'!$D$1:$F$26,3,FALSE)*($G$5/100),"0")</f>
        <v>0</v>
      </c>
      <c r="I79" s="31" t="str">
        <f>IF(F79&lt;&gt;"0",VLOOKUP($J$10,'vlr nivel'!$D$1:$F$26,3,FALSE)*($G$5/100),"0")</f>
        <v>0</v>
      </c>
      <c r="J79" s="32">
        <f t="shared" si="3"/>
        <v>0</v>
      </c>
      <c r="K79" s="32">
        <f t="shared" si="4"/>
        <v>0</v>
      </c>
      <c r="L79" s="31">
        <f>VLOOKUP(D79,INPC!$A$1:$C$60,3,FALSE)*K79/100</f>
        <v>0</v>
      </c>
      <c r="M79" s="32">
        <f t="shared" si="5"/>
        <v>0</v>
      </c>
      <c r="N79" s="32">
        <f t="shared" si="6"/>
        <v>0</v>
      </c>
    </row>
    <row r="80" spans="1:14">
      <c r="D80" s="30"/>
    </row>
    <row r="81" spans="4:14">
      <c r="D81" s="30"/>
      <c r="E81" s="33" t="s">
        <v>44</v>
      </c>
      <c r="F81" s="34"/>
      <c r="G81" s="35">
        <f>SUM(G20:G73)</f>
        <v>0</v>
      </c>
      <c r="H81" s="34"/>
      <c r="I81" s="34"/>
      <c r="J81" s="36">
        <f>SUM(J20:J73)</f>
        <v>0</v>
      </c>
      <c r="K81" s="36">
        <f t="shared" ref="K81:N81" si="7">SUM(K20:K73)</f>
        <v>0</v>
      </c>
      <c r="L81" s="36">
        <f t="shared" si="7"/>
        <v>0</v>
      </c>
      <c r="M81" s="36">
        <f t="shared" si="7"/>
        <v>0</v>
      </c>
      <c r="N81" s="36">
        <f t="shared" si="7"/>
        <v>0</v>
      </c>
    </row>
  </sheetData>
  <sheetProtection password="C731" sheet="1" objects="1" scenarios="1" selectLockedCells="1"/>
  <autoFilter ref="D19:N73">
    <filterColumn colId="1">
      <customFilters>
        <customFilter operator="greaterThan" val="0"/>
      </customFilters>
    </filterColumn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1:G30"/>
  <sheetViews>
    <sheetView workbookViewId="0">
      <selection activeCell="F14" sqref="F14"/>
    </sheetView>
  </sheetViews>
  <sheetFormatPr defaultRowHeight="15"/>
  <cols>
    <col min="3" max="3" width="6.7109375" customWidth="1"/>
    <col min="5" max="6" width="9.5703125" bestFit="1" customWidth="1"/>
  </cols>
  <sheetData>
    <row r="1" spans="1:7">
      <c r="A1" t="s">
        <v>50</v>
      </c>
      <c r="B1" t="s">
        <v>51</v>
      </c>
      <c r="C1" t="s">
        <v>26</v>
      </c>
      <c r="D1" t="s">
        <v>23</v>
      </c>
      <c r="E1" t="s">
        <v>24</v>
      </c>
      <c r="F1" t="s">
        <v>25</v>
      </c>
    </row>
    <row r="2" spans="1:7">
      <c r="A2">
        <v>1</v>
      </c>
      <c r="B2">
        <v>1</v>
      </c>
      <c r="C2">
        <v>2</v>
      </c>
      <c r="D2" t="s">
        <v>0</v>
      </c>
      <c r="E2" s="1">
        <v>3544.98</v>
      </c>
      <c r="F2" s="1">
        <v>3544.98</v>
      </c>
    </row>
    <row r="3" spans="1:7">
      <c r="A3">
        <v>0</v>
      </c>
      <c r="B3">
        <v>3</v>
      </c>
      <c r="C3">
        <v>4</v>
      </c>
      <c r="D3" t="s">
        <v>2</v>
      </c>
      <c r="E3" s="1">
        <v>3757.68</v>
      </c>
      <c r="F3" s="1">
        <v>3757.68</v>
      </c>
      <c r="G3" s="1"/>
    </row>
    <row r="4" spans="1:7">
      <c r="A4">
        <v>0</v>
      </c>
      <c r="B4">
        <v>5</v>
      </c>
      <c r="C4">
        <v>6</v>
      </c>
      <c r="D4" t="s">
        <v>3</v>
      </c>
      <c r="E4" s="1">
        <v>3907.99</v>
      </c>
      <c r="F4" s="1">
        <v>3907.99</v>
      </c>
      <c r="G4" s="1"/>
    </row>
    <row r="5" spans="1:7">
      <c r="A5">
        <v>0</v>
      </c>
      <c r="B5">
        <v>7</v>
      </c>
      <c r="C5">
        <v>8</v>
      </c>
      <c r="D5" t="s">
        <v>4</v>
      </c>
      <c r="E5" s="1">
        <v>4064.31</v>
      </c>
      <c r="F5" s="1">
        <v>4064.31</v>
      </c>
      <c r="G5" s="1"/>
    </row>
    <row r="6" spans="1:7">
      <c r="A6">
        <v>0</v>
      </c>
      <c r="B6">
        <v>9</v>
      </c>
      <c r="C6">
        <v>10</v>
      </c>
      <c r="D6" t="s">
        <v>5</v>
      </c>
      <c r="E6" s="1">
        <v>4226.88</v>
      </c>
      <c r="F6" s="1">
        <v>4226.88</v>
      </c>
      <c r="G6" s="1"/>
    </row>
    <row r="7" spans="1:7">
      <c r="A7">
        <v>0</v>
      </c>
      <c r="B7">
        <v>11</v>
      </c>
      <c r="C7" s="3">
        <v>12</v>
      </c>
      <c r="D7" t="s">
        <v>1</v>
      </c>
      <c r="E7" s="1">
        <v>4480.49</v>
      </c>
      <c r="F7" s="1">
        <v>4480.49</v>
      </c>
      <c r="G7" s="1"/>
    </row>
    <row r="8" spans="1:7">
      <c r="A8">
        <v>0</v>
      </c>
      <c r="B8">
        <v>13</v>
      </c>
      <c r="C8" s="3">
        <v>14</v>
      </c>
      <c r="D8" t="s">
        <v>6</v>
      </c>
      <c r="E8" s="1">
        <v>4659.71</v>
      </c>
      <c r="F8" s="1">
        <v>4659.71</v>
      </c>
      <c r="G8" s="1"/>
    </row>
    <row r="9" spans="1:7">
      <c r="A9">
        <v>0</v>
      </c>
      <c r="B9">
        <v>15</v>
      </c>
      <c r="C9">
        <v>16</v>
      </c>
      <c r="D9" t="s">
        <v>7</v>
      </c>
      <c r="E9" s="1">
        <v>4846.1000000000004</v>
      </c>
      <c r="F9" s="1">
        <v>4846.1000000000004</v>
      </c>
      <c r="G9" s="1"/>
    </row>
    <row r="10" spans="1:7">
      <c r="A10">
        <v>0</v>
      </c>
      <c r="B10">
        <v>17</v>
      </c>
      <c r="C10">
        <v>18</v>
      </c>
      <c r="D10" t="s">
        <v>8</v>
      </c>
      <c r="E10" s="1">
        <v>5039.9399999999996</v>
      </c>
      <c r="F10" s="1">
        <v>5039.9399999999996</v>
      </c>
      <c r="G10" s="1"/>
    </row>
    <row r="11" spans="1:7">
      <c r="A11">
        <v>0</v>
      </c>
      <c r="B11">
        <v>19</v>
      </c>
      <c r="C11">
        <v>20</v>
      </c>
      <c r="D11" t="s">
        <v>9</v>
      </c>
      <c r="E11" s="1">
        <v>5241.54</v>
      </c>
      <c r="F11" s="1">
        <v>5241.54</v>
      </c>
      <c r="G11" s="1"/>
    </row>
    <row r="12" spans="1:7">
      <c r="A12">
        <v>0</v>
      </c>
      <c r="B12">
        <v>21</v>
      </c>
      <c r="C12">
        <v>22</v>
      </c>
      <c r="D12" t="s">
        <v>10</v>
      </c>
      <c r="E12" s="1">
        <v>5556.03</v>
      </c>
      <c r="F12" s="1">
        <v>5556.03</v>
      </c>
      <c r="G12" s="1"/>
    </row>
    <row r="13" spans="1:7">
      <c r="A13">
        <v>0</v>
      </c>
      <c r="B13">
        <v>23</v>
      </c>
      <c r="C13">
        <v>24</v>
      </c>
      <c r="D13" t="s">
        <v>11</v>
      </c>
      <c r="E13" s="1">
        <v>5778.27</v>
      </c>
      <c r="F13" s="1">
        <v>5778.27</v>
      </c>
      <c r="G13" s="1"/>
    </row>
    <row r="14" spans="1:7">
      <c r="A14">
        <v>0</v>
      </c>
      <c r="B14">
        <v>25</v>
      </c>
      <c r="C14">
        <v>26</v>
      </c>
      <c r="D14" t="s">
        <v>12</v>
      </c>
      <c r="E14" s="1">
        <v>6009.4</v>
      </c>
      <c r="F14" s="1">
        <v>6009.4</v>
      </c>
      <c r="G14" s="1"/>
    </row>
    <row r="15" spans="1:7">
      <c r="A15">
        <v>0</v>
      </c>
      <c r="B15">
        <v>27</v>
      </c>
      <c r="C15">
        <v>28</v>
      </c>
      <c r="D15" t="s">
        <v>13</v>
      </c>
      <c r="E15" s="1">
        <v>6249.78</v>
      </c>
      <c r="F15" s="1">
        <v>6249.78</v>
      </c>
      <c r="G15" s="1"/>
    </row>
    <row r="16" spans="1:7">
      <c r="A16">
        <v>0</v>
      </c>
      <c r="B16">
        <v>29</v>
      </c>
      <c r="C16">
        <v>30</v>
      </c>
      <c r="D16" t="s">
        <v>14</v>
      </c>
      <c r="E16" s="1">
        <v>6499.77</v>
      </c>
      <c r="F16" s="1">
        <v>6499.77</v>
      </c>
      <c r="G16" s="1"/>
    </row>
    <row r="17" spans="1:7">
      <c r="A17">
        <v>0</v>
      </c>
      <c r="B17">
        <v>0</v>
      </c>
      <c r="C17">
        <v>31</v>
      </c>
      <c r="D17" t="s">
        <v>15</v>
      </c>
      <c r="E17" s="1">
        <v>6889.76</v>
      </c>
      <c r="F17" s="1">
        <v>6889.76</v>
      </c>
      <c r="G17" s="1"/>
    </row>
    <row r="18" spans="1:7">
      <c r="E18" s="1"/>
      <c r="F18" s="1"/>
      <c r="G18" s="1"/>
    </row>
    <row r="19" spans="1:7">
      <c r="E19" s="1"/>
      <c r="F19" s="1"/>
      <c r="G19" s="1"/>
    </row>
    <row r="20" spans="1:7">
      <c r="E20" s="1"/>
      <c r="F20" s="1"/>
      <c r="G20" s="1"/>
    </row>
    <row r="21" spans="1:7">
      <c r="E21" s="1"/>
      <c r="F21" s="1"/>
      <c r="G21" s="1"/>
    </row>
    <row r="22" spans="1:7">
      <c r="E22" s="1"/>
      <c r="F22" s="1"/>
      <c r="G22" s="1"/>
    </row>
    <row r="23" spans="1:7">
      <c r="E23" s="1"/>
      <c r="F23" s="1"/>
      <c r="G23" s="1"/>
    </row>
    <row r="24" spans="1:7">
      <c r="E24" s="1"/>
      <c r="F24" s="1"/>
      <c r="G24" s="1"/>
    </row>
    <row r="25" spans="1:7">
      <c r="E25" s="1"/>
      <c r="F25" s="1"/>
      <c r="G25" s="1"/>
    </row>
    <row r="26" spans="1:7">
      <c r="E26" s="1"/>
      <c r="F26" s="1"/>
      <c r="G26" s="1"/>
    </row>
    <row r="27" spans="1:7">
      <c r="E27" s="1"/>
      <c r="F27" s="1"/>
      <c r="G27" s="1"/>
    </row>
    <row r="28" spans="1:7">
      <c r="E28" s="1"/>
      <c r="F28" s="1"/>
      <c r="G28" s="1"/>
    </row>
    <row r="29" spans="1:7">
      <c r="E29" s="1"/>
      <c r="F29" s="1"/>
      <c r="G29" s="1"/>
    </row>
    <row r="30" spans="1:7">
      <c r="E30" s="1"/>
      <c r="F30" s="1"/>
      <c r="G30" s="1"/>
    </row>
  </sheetData>
  <sheetProtection password="C731" sheet="1" objects="1" scenarios="1"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3"/>
  <dimension ref="A1:O66"/>
  <sheetViews>
    <sheetView topLeftCell="A40" workbookViewId="0">
      <selection activeCell="C15" sqref="C15:C16"/>
    </sheetView>
  </sheetViews>
  <sheetFormatPr defaultRowHeight="15"/>
  <cols>
    <col min="1" max="1" width="13.85546875" customWidth="1"/>
    <col min="2" max="2" width="13.5703125" customWidth="1"/>
    <col min="3" max="3" width="12.7109375" customWidth="1"/>
  </cols>
  <sheetData>
    <row r="1" spans="1:15" ht="15.75">
      <c r="A1" s="66">
        <v>40848</v>
      </c>
      <c r="B1" s="67">
        <v>0.64129999999999998</v>
      </c>
      <c r="C1" s="70">
        <f t="shared" ref="C1:C53" si="0">B1+C2</f>
        <v>34.954300000000003</v>
      </c>
      <c r="D1" s="54"/>
      <c r="E1" s="54"/>
      <c r="F1" s="54"/>
      <c r="G1" s="54"/>
      <c r="H1" s="54"/>
      <c r="I1" s="2"/>
      <c r="J1" s="55"/>
      <c r="K1" s="54"/>
      <c r="L1" s="54"/>
      <c r="M1" s="54"/>
      <c r="N1" s="54"/>
    </row>
    <row r="2" spans="1:15" ht="15.75">
      <c r="A2" s="66">
        <v>40878</v>
      </c>
      <c r="B2" s="67">
        <v>0.57189999999999996</v>
      </c>
      <c r="C2" s="70">
        <f t="shared" si="0"/>
        <v>34.313000000000002</v>
      </c>
      <c r="I2" s="2"/>
      <c r="J2" s="55"/>
    </row>
    <row r="3" spans="1:15" ht="15.75">
      <c r="A3" s="66">
        <v>40909</v>
      </c>
      <c r="B3" s="67">
        <v>0.59419999999999995</v>
      </c>
      <c r="C3" s="70">
        <f t="shared" si="0"/>
        <v>33.741100000000003</v>
      </c>
      <c r="I3" s="2"/>
      <c r="J3" s="55"/>
    </row>
    <row r="4" spans="1:15" ht="15.75">
      <c r="A4" s="66">
        <v>40940</v>
      </c>
      <c r="B4" s="67">
        <v>0.58679999999999999</v>
      </c>
      <c r="C4" s="70">
        <f t="shared" si="0"/>
        <v>33.146900000000002</v>
      </c>
      <c r="D4" s="54"/>
      <c r="E4" s="54"/>
      <c r="F4" s="54"/>
      <c r="G4" s="54"/>
      <c r="H4" s="54"/>
      <c r="I4" s="2"/>
      <c r="J4" s="55"/>
      <c r="K4" s="54"/>
      <c r="L4" s="54"/>
      <c r="M4" s="54"/>
      <c r="N4" s="54"/>
      <c r="O4" s="54"/>
    </row>
    <row r="5" spans="1:15" ht="15.75">
      <c r="A5" s="66">
        <v>40969</v>
      </c>
      <c r="B5" s="67">
        <v>0.5</v>
      </c>
      <c r="C5" s="70">
        <f t="shared" si="0"/>
        <v>32.560100000000006</v>
      </c>
      <c r="I5" s="2"/>
      <c r="J5" s="55"/>
    </row>
    <row r="6" spans="1:15" ht="15.75">
      <c r="A6" s="66">
        <v>41000</v>
      </c>
      <c r="B6" s="67">
        <v>0.60729999999999995</v>
      </c>
      <c r="C6" s="70">
        <f t="shared" si="0"/>
        <v>32.060100000000006</v>
      </c>
      <c r="I6" s="2"/>
      <c r="J6" s="55"/>
    </row>
    <row r="7" spans="1:15" ht="15.75">
      <c r="A7" s="66">
        <v>41030</v>
      </c>
      <c r="B7" s="67">
        <v>0.52280000000000004</v>
      </c>
      <c r="C7" s="70">
        <f t="shared" si="0"/>
        <v>31.452800000000003</v>
      </c>
      <c r="I7" s="2"/>
      <c r="J7" s="55"/>
    </row>
    <row r="8" spans="1:15" ht="15.75">
      <c r="A8" s="66">
        <v>41061</v>
      </c>
      <c r="B8" s="67">
        <v>0.54700000000000004</v>
      </c>
      <c r="C8" s="70">
        <f t="shared" si="0"/>
        <v>30.930000000000003</v>
      </c>
      <c r="I8" s="2"/>
      <c r="J8" s="55"/>
    </row>
    <row r="9" spans="1:15" ht="15.75">
      <c r="A9" s="66">
        <v>41091</v>
      </c>
      <c r="B9" s="67">
        <v>0.5</v>
      </c>
      <c r="C9" s="70">
        <f t="shared" si="0"/>
        <v>30.383000000000003</v>
      </c>
      <c r="I9" s="2"/>
      <c r="J9" s="55"/>
    </row>
    <row r="10" spans="1:15" ht="15.75">
      <c r="A10" s="66">
        <v>41122</v>
      </c>
      <c r="B10" s="67">
        <v>0.51449999999999996</v>
      </c>
      <c r="C10" s="70">
        <f t="shared" si="0"/>
        <v>29.883000000000003</v>
      </c>
      <c r="I10" s="2"/>
      <c r="J10" s="55"/>
    </row>
    <row r="11" spans="1:15" ht="15.75">
      <c r="A11" s="66">
        <v>41153</v>
      </c>
      <c r="B11" s="67">
        <v>0.51239999999999997</v>
      </c>
      <c r="C11" s="70">
        <f t="shared" si="0"/>
        <v>29.368500000000004</v>
      </c>
      <c r="I11" s="2"/>
      <c r="J11" s="55"/>
    </row>
    <row r="12" spans="1:15" ht="15.75">
      <c r="A12" s="66">
        <v>41183</v>
      </c>
      <c r="B12" s="56">
        <v>0.5</v>
      </c>
      <c r="C12" s="70">
        <f t="shared" si="0"/>
        <v>28.856100000000005</v>
      </c>
      <c r="I12" s="2"/>
      <c r="J12" s="57"/>
    </row>
    <row r="13" spans="1:15" ht="15.75">
      <c r="A13" s="66">
        <v>41214</v>
      </c>
      <c r="B13" s="56">
        <v>0.5</v>
      </c>
      <c r="C13" s="70">
        <f t="shared" si="0"/>
        <v>28.356100000000005</v>
      </c>
      <c r="I13" s="2"/>
      <c r="J13" s="57"/>
    </row>
    <row r="14" spans="1:15" ht="15.75">
      <c r="A14" s="66">
        <v>41244</v>
      </c>
      <c r="B14" s="56">
        <v>0.5</v>
      </c>
      <c r="C14" s="70">
        <f t="shared" si="0"/>
        <v>27.856100000000005</v>
      </c>
      <c r="I14" s="2"/>
      <c r="J14" s="57"/>
    </row>
    <row r="15" spans="1:15" ht="15.75">
      <c r="A15" s="66">
        <v>41275</v>
      </c>
      <c r="B15" s="56">
        <v>0.5</v>
      </c>
      <c r="C15" s="70">
        <f t="shared" si="0"/>
        <v>27.356100000000005</v>
      </c>
      <c r="I15" s="2"/>
      <c r="J15" s="57"/>
    </row>
    <row r="16" spans="1:15" ht="15.75">
      <c r="A16" s="66">
        <v>41306</v>
      </c>
      <c r="B16" s="56">
        <v>0.5</v>
      </c>
      <c r="C16" s="70">
        <f t="shared" si="0"/>
        <v>26.856100000000005</v>
      </c>
      <c r="I16" s="2"/>
      <c r="J16" s="57"/>
    </row>
    <row r="17" spans="1:15" ht="15.75">
      <c r="A17" s="66">
        <v>41334</v>
      </c>
      <c r="B17" s="56">
        <v>0.5</v>
      </c>
      <c r="C17" s="70">
        <f t="shared" si="0"/>
        <v>26.356100000000005</v>
      </c>
      <c r="I17" s="2"/>
      <c r="J17" s="57"/>
    </row>
    <row r="18" spans="1:15" ht="15.75">
      <c r="A18" s="66">
        <v>41365</v>
      </c>
      <c r="B18" s="56">
        <v>0.5</v>
      </c>
      <c r="C18" s="70">
        <f t="shared" si="0"/>
        <v>25.856100000000005</v>
      </c>
      <c r="I18" s="2"/>
      <c r="J18" s="57"/>
    </row>
    <row r="19" spans="1:15" ht="15.75">
      <c r="A19" s="66">
        <v>41395</v>
      </c>
      <c r="B19" s="56">
        <v>0.5</v>
      </c>
      <c r="C19" s="70">
        <f t="shared" si="0"/>
        <v>25.356100000000005</v>
      </c>
      <c r="I19" s="2"/>
      <c r="J19" s="57"/>
    </row>
    <row r="20" spans="1:15" ht="15.75">
      <c r="A20" s="66">
        <v>41426</v>
      </c>
      <c r="B20" s="56">
        <v>0.5</v>
      </c>
      <c r="C20" s="70">
        <f t="shared" si="0"/>
        <v>24.856100000000005</v>
      </c>
      <c r="I20" s="2"/>
      <c r="J20" s="57"/>
    </row>
    <row r="21" spans="1:15" ht="15.75">
      <c r="A21" s="66">
        <v>41456</v>
      </c>
      <c r="B21" s="56">
        <v>0.5</v>
      </c>
      <c r="C21" s="70">
        <f t="shared" si="0"/>
        <v>24.356100000000005</v>
      </c>
      <c r="I21" s="2"/>
      <c r="J21" s="59"/>
    </row>
    <row r="22" spans="1:15" ht="15.75">
      <c r="A22" s="66">
        <v>41487</v>
      </c>
      <c r="B22" s="56">
        <v>0.52100000000000002</v>
      </c>
      <c r="C22" s="70">
        <f t="shared" si="0"/>
        <v>23.856100000000005</v>
      </c>
      <c r="I22" s="2"/>
      <c r="J22" s="59"/>
    </row>
    <row r="23" spans="1:15" ht="15.75">
      <c r="A23" s="66">
        <v>41518</v>
      </c>
      <c r="B23" s="56">
        <v>0.5</v>
      </c>
      <c r="C23" s="70">
        <f t="shared" si="0"/>
        <v>23.335100000000004</v>
      </c>
      <c r="I23" s="2"/>
      <c r="J23" s="59"/>
    </row>
    <row r="24" spans="1:15" ht="15.75">
      <c r="A24" s="66">
        <v>41548</v>
      </c>
      <c r="B24" s="56">
        <v>0.50790000000000002</v>
      </c>
      <c r="C24" s="70">
        <f t="shared" si="0"/>
        <v>22.835100000000004</v>
      </c>
      <c r="I24" s="2"/>
      <c r="J24" s="59"/>
    </row>
    <row r="25" spans="1:15" ht="15.75">
      <c r="A25" s="66">
        <v>41579</v>
      </c>
      <c r="B25" s="56">
        <v>0.59250000000000003</v>
      </c>
      <c r="C25" s="70">
        <f t="shared" si="0"/>
        <v>22.327200000000005</v>
      </c>
      <c r="I25" s="2"/>
      <c r="J25" s="59"/>
    </row>
    <row r="26" spans="1:15" ht="15.75">
      <c r="A26" s="66">
        <v>41609</v>
      </c>
      <c r="B26" s="56">
        <v>0.52080000000000004</v>
      </c>
      <c r="C26" s="70">
        <f t="shared" si="0"/>
        <v>21.734700000000004</v>
      </c>
      <c r="I26" s="2"/>
      <c r="J26" s="59"/>
    </row>
    <row r="27" spans="1:15" ht="15.75">
      <c r="A27" s="66">
        <v>41640</v>
      </c>
      <c r="B27" s="67">
        <v>0.54959999999999998</v>
      </c>
      <c r="C27" s="70">
        <f t="shared" si="0"/>
        <v>21.213900000000002</v>
      </c>
      <c r="D27" s="54"/>
      <c r="E27" s="54"/>
      <c r="F27" s="54"/>
      <c r="G27" s="54"/>
      <c r="H27" s="54"/>
      <c r="I27" s="2"/>
      <c r="J27" s="55"/>
      <c r="K27" s="54"/>
      <c r="L27" s="54"/>
      <c r="M27" s="54"/>
      <c r="N27" s="54"/>
      <c r="O27" s="54"/>
    </row>
    <row r="28" spans="1:15" ht="15.75">
      <c r="A28" s="66">
        <v>41671</v>
      </c>
      <c r="B28" s="67">
        <v>0.61319999999999997</v>
      </c>
      <c r="C28" s="70">
        <f t="shared" si="0"/>
        <v>20.664300000000001</v>
      </c>
      <c r="I28" s="2"/>
      <c r="J28" s="55"/>
    </row>
    <row r="29" spans="1:15" ht="15.75">
      <c r="A29" s="66">
        <v>41699</v>
      </c>
      <c r="B29" s="67">
        <v>0.55400000000000005</v>
      </c>
      <c r="C29" s="70">
        <f t="shared" si="0"/>
        <v>20.051100000000002</v>
      </c>
      <c r="I29" s="2"/>
      <c r="J29" s="55"/>
    </row>
    <row r="30" spans="1:15" ht="15.75">
      <c r="A30" s="66">
        <v>41730</v>
      </c>
      <c r="B30" s="67">
        <v>0.52669999999999995</v>
      </c>
      <c r="C30" s="70">
        <f t="shared" si="0"/>
        <v>19.497100000000003</v>
      </c>
      <c r="I30" s="2"/>
      <c r="J30" s="55"/>
    </row>
    <row r="31" spans="1:15" ht="15.75">
      <c r="A31" s="66">
        <v>41760</v>
      </c>
      <c r="B31" s="67">
        <v>0.54610000000000003</v>
      </c>
      <c r="C31" s="70">
        <f t="shared" si="0"/>
        <v>18.970400000000001</v>
      </c>
      <c r="I31" s="2"/>
      <c r="J31" s="55"/>
    </row>
    <row r="32" spans="1:15" ht="15.75">
      <c r="A32" s="66">
        <v>41791</v>
      </c>
      <c r="B32" s="67">
        <v>0.56069999999999998</v>
      </c>
      <c r="C32" s="70">
        <f t="shared" si="0"/>
        <v>18.424300000000002</v>
      </c>
      <c r="I32" s="2"/>
      <c r="J32" s="55"/>
    </row>
    <row r="33" spans="1:15" ht="15.75">
      <c r="A33" s="66">
        <v>41821</v>
      </c>
      <c r="B33" s="67">
        <v>0.54669999999999996</v>
      </c>
      <c r="C33" s="70">
        <f t="shared" si="0"/>
        <v>17.863600000000002</v>
      </c>
      <c r="I33" s="2"/>
      <c r="J33" s="55"/>
    </row>
    <row r="34" spans="1:15" ht="15.75">
      <c r="A34" s="66">
        <v>41852</v>
      </c>
      <c r="B34" s="67">
        <v>0.60589999999999999</v>
      </c>
      <c r="C34" s="70">
        <f t="shared" si="0"/>
        <v>17.3169</v>
      </c>
      <c r="I34" s="2"/>
      <c r="J34" s="55"/>
    </row>
    <row r="35" spans="1:15" ht="15.75">
      <c r="A35" s="66">
        <v>41883</v>
      </c>
      <c r="B35" s="67">
        <v>0.5605</v>
      </c>
      <c r="C35" s="70">
        <f t="shared" si="0"/>
        <v>16.711000000000002</v>
      </c>
      <c r="I35" s="2"/>
      <c r="J35" s="55"/>
    </row>
    <row r="36" spans="1:15" ht="15.75">
      <c r="A36" s="66">
        <v>41913</v>
      </c>
      <c r="B36" s="67">
        <v>0.5877</v>
      </c>
      <c r="C36" s="70">
        <f t="shared" si="0"/>
        <v>16.150500000000001</v>
      </c>
      <c r="I36" s="2"/>
      <c r="J36" s="55"/>
    </row>
    <row r="37" spans="1:15" ht="15.75">
      <c r="A37" s="66">
        <v>41944</v>
      </c>
      <c r="B37" s="67">
        <v>0.60429999999999995</v>
      </c>
      <c r="C37" s="70">
        <f t="shared" si="0"/>
        <v>15.562800000000001</v>
      </c>
      <c r="I37" s="2"/>
      <c r="J37" s="55"/>
    </row>
    <row r="38" spans="1:15" ht="15.75">
      <c r="A38" s="66">
        <v>41974</v>
      </c>
      <c r="B38" s="56">
        <v>0.54849999999999999</v>
      </c>
      <c r="C38" s="70">
        <f t="shared" si="0"/>
        <v>14.958500000000001</v>
      </c>
      <c r="I38" s="2"/>
      <c r="J38" s="59"/>
    </row>
    <row r="39" spans="1:15" ht="15.75">
      <c r="A39" s="66">
        <v>42005</v>
      </c>
      <c r="B39" s="67">
        <v>0.60580000000000001</v>
      </c>
      <c r="C39" s="70">
        <f t="shared" si="0"/>
        <v>14.41</v>
      </c>
      <c r="D39" s="54"/>
      <c r="E39" s="54"/>
      <c r="F39" s="54"/>
      <c r="G39" s="54"/>
      <c r="H39" s="54"/>
      <c r="I39" s="2"/>
      <c r="J39" s="55"/>
      <c r="K39" s="54"/>
      <c r="L39" s="54"/>
      <c r="M39" s="54"/>
      <c r="N39" s="54"/>
      <c r="O39" s="54"/>
    </row>
    <row r="40" spans="1:15" ht="15.75">
      <c r="A40" s="66">
        <v>42036</v>
      </c>
      <c r="B40" s="67">
        <v>0.58819999999999995</v>
      </c>
      <c r="C40" s="70">
        <f t="shared" si="0"/>
        <v>13.8042</v>
      </c>
      <c r="I40" s="2"/>
      <c r="J40" s="55"/>
    </row>
    <row r="41" spans="1:15" ht="15.75">
      <c r="A41" s="66">
        <v>42064</v>
      </c>
      <c r="B41" s="67">
        <v>0.51690000000000003</v>
      </c>
      <c r="C41" s="70">
        <f t="shared" si="0"/>
        <v>13.215999999999999</v>
      </c>
      <c r="I41" s="2"/>
      <c r="J41" s="55"/>
    </row>
    <row r="42" spans="1:15" ht="15.75">
      <c r="A42" s="66">
        <v>42095</v>
      </c>
      <c r="B42" s="67">
        <v>0.63019999999999998</v>
      </c>
      <c r="C42" s="70">
        <f t="shared" si="0"/>
        <v>12.6991</v>
      </c>
      <c r="I42" s="2"/>
      <c r="J42" s="55"/>
    </row>
    <row r="43" spans="1:15" ht="15.75">
      <c r="A43" s="66">
        <v>42125</v>
      </c>
      <c r="B43" s="67">
        <v>0.6079</v>
      </c>
      <c r="C43" s="70">
        <f t="shared" si="0"/>
        <v>12.068899999999999</v>
      </c>
      <c r="I43" s="2"/>
      <c r="J43" s="55"/>
    </row>
    <row r="44" spans="1:15" ht="15.75">
      <c r="A44" s="66">
        <v>42156</v>
      </c>
      <c r="B44" s="67">
        <v>0.6159</v>
      </c>
      <c r="C44" s="70">
        <f t="shared" si="0"/>
        <v>11.460999999999999</v>
      </c>
      <c r="I44" s="2"/>
      <c r="J44" s="55"/>
    </row>
    <row r="45" spans="1:15" ht="15.75">
      <c r="A45" s="66">
        <v>42186</v>
      </c>
      <c r="B45" s="67">
        <v>0.68220000000000003</v>
      </c>
      <c r="C45" s="70">
        <f t="shared" si="0"/>
        <v>10.845099999999999</v>
      </c>
      <c r="I45" s="2"/>
      <c r="J45" s="55"/>
    </row>
    <row r="46" spans="1:15" ht="15.75">
      <c r="A46" s="66">
        <v>42217</v>
      </c>
      <c r="B46" s="67">
        <v>0.73170000000000002</v>
      </c>
      <c r="C46" s="70">
        <f t="shared" si="0"/>
        <v>10.162899999999999</v>
      </c>
      <c r="I46" s="2"/>
      <c r="J46" s="55"/>
    </row>
    <row r="47" spans="1:15" ht="15.75">
      <c r="A47" s="66">
        <v>42248</v>
      </c>
      <c r="B47" s="68">
        <v>0.68759999999999999</v>
      </c>
      <c r="C47" s="70">
        <f t="shared" si="0"/>
        <v>9.4311999999999987</v>
      </c>
      <c r="I47" s="2"/>
      <c r="J47" s="58"/>
    </row>
    <row r="48" spans="1:15" ht="15.75">
      <c r="A48" s="66">
        <v>42278</v>
      </c>
      <c r="B48" s="68">
        <v>0.69299999999999995</v>
      </c>
      <c r="C48" s="70">
        <f t="shared" si="0"/>
        <v>8.7435999999999989</v>
      </c>
      <c r="I48" s="2"/>
      <c r="J48" s="58"/>
    </row>
    <row r="49" spans="1:10" ht="15.75">
      <c r="A49" s="66">
        <v>42309</v>
      </c>
      <c r="B49" s="68">
        <v>0.67989999999999995</v>
      </c>
      <c r="C49" s="70">
        <f t="shared" si="0"/>
        <v>8.0505999999999993</v>
      </c>
      <c r="I49" s="2"/>
      <c r="J49" s="58"/>
    </row>
    <row r="50" spans="1:10" ht="15.75">
      <c r="A50" s="66">
        <v>42339</v>
      </c>
      <c r="B50" s="68">
        <v>0.63029999999999997</v>
      </c>
      <c r="C50" s="70">
        <f t="shared" si="0"/>
        <v>7.3707000000000003</v>
      </c>
      <c r="I50" s="2"/>
      <c r="J50" s="58"/>
    </row>
    <row r="51" spans="1:10" ht="15.75">
      <c r="A51" s="66">
        <v>42370</v>
      </c>
      <c r="B51" s="67">
        <v>0.72609999999999997</v>
      </c>
      <c r="C51" s="70">
        <f t="shared" si="0"/>
        <v>6.7404000000000002</v>
      </c>
      <c r="D51" s="54"/>
      <c r="E51" s="54"/>
      <c r="F51" s="54"/>
      <c r="G51" s="54"/>
      <c r="H51" s="54"/>
      <c r="I51" s="2"/>
      <c r="J51" s="55"/>
    </row>
    <row r="52" spans="1:10" ht="15.75">
      <c r="A52" s="66">
        <v>42401</v>
      </c>
      <c r="B52" s="67">
        <v>0.63270000000000004</v>
      </c>
      <c r="C52" s="70">
        <f t="shared" si="0"/>
        <v>6.0143000000000004</v>
      </c>
      <c r="I52" s="2"/>
      <c r="J52" s="55"/>
    </row>
    <row r="53" spans="1:10" ht="15.75">
      <c r="A53" s="66">
        <v>42430</v>
      </c>
      <c r="B53" s="67">
        <v>0.59619999999999995</v>
      </c>
      <c r="C53" s="70">
        <f t="shared" si="0"/>
        <v>5.3816000000000006</v>
      </c>
      <c r="I53" s="2"/>
      <c r="J53" s="55"/>
    </row>
    <row r="54" spans="1:10" ht="15.75">
      <c r="A54" s="66">
        <v>42461</v>
      </c>
      <c r="B54" s="67">
        <v>0.71789999999999998</v>
      </c>
      <c r="C54" s="70">
        <f>B54+C55</f>
        <v>4.785400000000001</v>
      </c>
      <c r="I54" s="2"/>
      <c r="J54" s="55"/>
    </row>
    <row r="55" spans="1:10" ht="15.75">
      <c r="A55" s="66">
        <v>42491</v>
      </c>
      <c r="B55" s="81">
        <v>0.63109999999999999</v>
      </c>
      <c r="C55" s="70">
        <f t="shared" ref="C55:C60" si="1">B55+C56</f>
        <v>4.0675000000000008</v>
      </c>
      <c r="I55" s="2"/>
      <c r="J55" s="58"/>
    </row>
    <row r="56" spans="1:10" ht="15.75">
      <c r="A56" s="66">
        <v>42522</v>
      </c>
      <c r="B56" s="81">
        <v>0.65410000000000001</v>
      </c>
      <c r="C56" s="70">
        <f t="shared" si="1"/>
        <v>3.4364000000000003</v>
      </c>
      <c r="E56" s="54"/>
      <c r="F56" s="54"/>
      <c r="G56" s="54"/>
      <c r="H56" s="54"/>
      <c r="I56" s="54"/>
      <c r="J56" s="54"/>
    </row>
    <row r="57" spans="1:10" ht="15.75">
      <c r="A57" s="66">
        <v>42552</v>
      </c>
      <c r="B57" s="81">
        <v>0.70530000000000004</v>
      </c>
      <c r="C57" s="70">
        <f t="shared" si="1"/>
        <v>2.7823000000000002</v>
      </c>
    </row>
    <row r="58" spans="1:10" ht="15.75">
      <c r="A58" s="66">
        <v>42583</v>
      </c>
      <c r="B58" s="81">
        <v>0.66290000000000004</v>
      </c>
      <c r="C58" s="70">
        <f t="shared" si="1"/>
        <v>2.077</v>
      </c>
    </row>
    <row r="59" spans="1:10" ht="15.75">
      <c r="A59" s="66">
        <v>42614</v>
      </c>
      <c r="B59" s="81">
        <v>0.75580000000000003</v>
      </c>
      <c r="C59" s="70">
        <f t="shared" si="1"/>
        <v>1.4140999999999999</v>
      </c>
    </row>
    <row r="60" spans="1:10" ht="15.75">
      <c r="A60" s="66">
        <v>42644</v>
      </c>
      <c r="B60" s="81">
        <v>0.6583</v>
      </c>
      <c r="C60" s="70">
        <f t="shared" si="1"/>
        <v>0.6583</v>
      </c>
    </row>
    <row r="61" spans="1:10" ht="15.75">
      <c r="A61" s="66"/>
      <c r="B61" s="69"/>
    </row>
    <row r="62" spans="1:10" ht="15.75">
      <c r="A62" s="66"/>
      <c r="B62" s="69"/>
    </row>
    <row r="63" spans="1:10">
      <c r="A63" s="2"/>
    </row>
    <row r="64" spans="1:10">
      <c r="A64" s="2"/>
    </row>
    <row r="65" spans="1:1">
      <c r="A65" s="2"/>
    </row>
    <row r="66" spans="1:1">
      <c r="A66" s="2"/>
    </row>
  </sheetData>
  <sheetProtection password="C731" sheet="1" objects="1" scenarios="1" selectLockedCells="1" selectUnlockedCell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4"/>
  <dimension ref="A1:B5"/>
  <sheetViews>
    <sheetView workbookViewId="0">
      <selection activeCell="A4" sqref="A4"/>
    </sheetView>
  </sheetViews>
  <sheetFormatPr defaultRowHeight="15"/>
  <sheetData>
    <row r="1" spans="1:2">
      <c r="A1" t="s">
        <v>18</v>
      </c>
      <c r="B1">
        <v>5</v>
      </c>
    </row>
    <row r="2" spans="1:2">
      <c r="A2" t="s">
        <v>19</v>
      </c>
      <c r="B2">
        <v>15</v>
      </c>
    </row>
    <row r="3" spans="1:2">
      <c r="A3" t="s">
        <v>20</v>
      </c>
      <c r="B3">
        <v>25</v>
      </c>
    </row>
    <row r="4" spans="1:2">
      <c r="A4" t="s">
        <v>15</v>
      </c>
      <c r="B4">
        <v>30</v>
      </c>
    </row>
    <row r="5" spans="1:2">
      <c r="A5" t="s">
        <v>49</v>
      </c>
      <c r="B5">
        <v>0</v>
      </c>
    </row>
  </sheetData>
  <sheetProtection password="C731" sheet="1" objects="1" scenarios="1" selectLockedCells="1" selectUnlockedCells="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Atualização</vt:lpstr>
      <vt:lpstr>vlr nivel</vt:lpstr>
      <vt:lpstr>INPC</vt:lpstr>
      <vt:lpstr>perc pos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2014-10-16T16:24:42Z</dcterms:created>
  <dcterms:modified xsi:type="dcterms:W3CDTF">2016-10-08T21:47:30Z</dcterms:modified>
</cp:coreProperties>
</file>